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I VIET\CONG KHAI\du toan 2025\"/>
    </mc:Choice>
  </mc:AlternateContent>
  <bookViews>
    <workbookView xWindow="360" yWindow="470" windowWidth="16150" windowHeight="8030" tabRatio="877" firstSheet="1" activeTab="1"/>
  </bookViews>
  <sheets>
    <sheet name="results" sheetId="20" state="veryHidden" r:id="rId1"/>
    <sheet name="103" sheetId="1" r:id="rId2"/>
    <sheet name="104" sheetId="4" r:id="rId3"/>
    <sheet name="TH DT CHI NS XÃ (lưu)" sheetId="2" state="hidden" r:id="rId4"/>
    <sheet name="105" sheetId="19" r:id="rId5"/>
    <sheet name="TH DT CHI ĐT XDCB XÃ (04)" sheetId="5" state="hidden" r:id="rId6"/>
    <sheet name="106" sheetId="21" r:id="rId7"/>
    <sheet name="107" sheetId="6" r:id="rId8"/>
    <sheet name="15.1 BIÊN CHẾ - TIỀN LƯƠNG" sheetId="8" state="hidden" r:id="rId9"/>
    <sheet name="MB 02-TT 54 NGUỒN CCTL " sheetId="3" state="hidden" r:id="rId10"/>
    <sheet name="04-NS-DT Tien dien" sheetId="7" state="hidden" r:id="rId11"/>
  </sheets>
  <externalReferences>
    <externalReference r:id="rId12"/>
  </externalReferences>
  <definedNames>
    <definedName name="_________________a1" hidden="1">{"'Sheet1'!$L$16"}</definedName>
    <definedName name="_________________h1" hidden="1">{"'Sheet1'!$L$16"}</definedName>
    <definedName name="______________a1" hidden="1">{"'Sheet1'!$L$16"}</definedName>
    <definedName name="______________h1" hidden="1">{"'Sheet1'!$L$16"}</definedName>
    <definedName name="_____________a1" hidden="1">{"'Sheet1'!$L$16"}</definedName>
    <definedName name="_____________h1" hidden="1">{"'Sheet1'!$L$16"}</definedName>
    <definedName name="____________a129" hidden="1">{"Offgrid",#N/A,FALSE,"OFFGRID";"Region",#N/A,FALSE,"REGION";"Offgrid -2",#N/A,FALSE,"OFFGRID";"WTP",#N/A,FALSE,"WTP";"WTP -2",#N/A,FALSE,"WTP";"Project",#N/A,FALSE,"PROJECT";"Summary -2",#N/A,FALSE,"SUMMARY"}</definedName>
    <definedName name="____________a130" hidden="1">{"Offgrid",#N/A,FALSE,"OFFGRID";"Region",#N/A,FALSE,"REGION";"Offgrid -2",#N/A,FALSE,"OFFGRID";"WTP",#N/A,FALSE,"WTP";"WTP -2",#N/A,FALSE,"WTP";"Project",#N/A,FALSE,"PROJECT";"Summary -2",#N/A,FALSE,"SUMMARY"}</definedName>
    <definedName name="____________h1" hidden="1">{"'Sheet1'!$L$16"}</definedName>
    <definedName name="____________hu1" hidden="1">{"'Sheet1'!$L$16"}</definedName>
    <definedName name="____________hu2" hidden="1">{"'Sheet1'!$L$16"}</definedName>
    <definedName name="____________hu5" hidden="1">{"'Sheet1'!$L$16"}</definedName>
    <definedName name="____________hu6" hidden="1">{"'Sheet1'!$L$16"}</definedName>
    <definedName name="____________hu7" hidden="1">{"'Sheet1'!$L$16"}</definedName>
    <definedName name="____________T10" hidden="1">{"'Sheet1'!$L$16"}</definedName>
    <definedName name="____________tb2" hidden="1">{"'Sheet1'!$L$16"}</definedName>
    <definedName name="___________a129" hidden="1">{"Offgrid",#N/A,FALSE,"OFFGRID";"Region",#N/A,FALSE,"REGION";"Offgrid -2",#N/A,FALSE,"OFFGRID";"WTP",#N/A,FALSE,"WTP";"WTP -2",#N/A,FALSE,"WTP";"Project",#N/A,FALSE,"PROJECT";"Summary -2",#N/A,FALSE,"SUMMARY"}</definedName>
    <definedName name="___________a130" hidden="1">{"Offgrid",#N/A,FALSE,"OFFGRID";"Region",#N/A,FALSE,"REGION";"Offgrid -2",#N/A,FALSE,"OFFGRID";"WTP",#N/A,FALSE,"WTP";"WTP -2",#N/A,FALSE,"WTP";"Project",#N/A,FALSE,"PROJECT";"Summary -2",#N/A,FALSE,"SUMMARY"}</definedName>
    <definedName name="___________h1" hidden="1">{"'Sheet1'!$L$16"}</definedName>
    <definedName name="___________hu1" hidden="1">{"'Sheet1'!$L$16"}</definedName>
    <definedName name="___________hu2" hidden="1">{"'Sheet1'!$L$16"}</definedName>
    <definedName name="___________hu5" hidden="1">{"'Sheet1'!$L$16"}</definedName>
    <definedName name="___________hu6" hidden="1">{"'Sheet1'!$L$16"}</definedName>
    <definedName name="___________hu7" hidden="1">{"'Sheet1'!$L$16"}</definedName>
    <definedName name="___________T10" hidden="1">{"'Sheet1'!$L$16"}</definedName>
    <definedName name="___________tb2" hidden="1">{"'Sheet1'!$L$16"}</definedName>
    <definedName name="__________a129" hidden="1">{"Offgrid",#N/A,FALSE,"OFFGRID";"Region",#N/A,FALSE,"REGION";"Offgrid -2",#N/A,FALSE,"OFFGRID";"WTP",#N/A,FALSE,"WTP";"WTP -2",#N/A,FALSE,"WTP";"Project",#N/A,FALSE,"PROJECT";"Summary -2",#N/A,FALSE,"SUMMARY"}</definedName>
    <definedName name="__________a130" hidden="1">{"Offgrid",#N/A,FALSE,"OFFGRID";"Region",#N/A,FALSE,"REGION";"Offgrid -2",#N/A,FALSE,"OFFGRID";"WTP",#N/A,FALSE,"WTP";"WTP -2",#N/A,FALSE,"WTP";"Project",#N/A,FALSE,"PROJECT";"Summary -2",#N/A,FALSE,"SUMMARY"}</definedName>
    <definedName name="__________h1" hidden="1">{"'Sheet1'!$L$16"}</definedName>
    <definedName name="__________hu1" hidden="1">{"'Sheet1'!$L$16"}</definedName>
    <definedName name="__________hu2" hidden="1">{"'Sheet1'!$L$16"}</definedName>
    <definedName name="__________hu5" hidden="1">{"'Sheet1'!$L$16"}</definedName>
    <definedName name="__________hu6" hidden="1">{"'Sheet1'!$L$16"}</definedName>
    <definedName name="__________hu7" hidden="1">{"'Sheet1'!$L$16"}</definedName>
    <definedName name="__________T10" hidden="1">{"'Sheet1'!$L$16"}</definedName>
    <definedName name="__________tb2" hidden="1">{"'Sheet1'!$L$16"}</definedName>
    <definedName name="_________a129"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hu7" hidden="1">{"'Sheet1'!$L$16"}</definedName>
    <definedName name="_________PA3" hidden="1">{"'Sheet1'!$L$16"}</definedName>
    <definedName name="_________T10" hidden="1">{"'Sheet1'!$L$16"}</definedName>
    <definedName name="_________tb2" hidden="1">{"'Sheet1'!$L$16"}</definedName>
    <definedName name="________a129"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_hu7" hidden="1">{"'Sheet1'!$L$16"}</definedName>
    <definedName name="________T10" hidden="1">{"'Sheet1'!$L$16"}</definedName>
    <definedName name="________tb2" hidden="1">{"'Sheet1'!$L$16"}</definedName>
    <definedName name="_______a129"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hu7" hidden="1">{"'Sheet1'!$L$16"}</definedName>
    <definedName name="_______T10" hidden="1">{"'Sheet1'!$L$16"}</definedName>
    <definedName name="_______tb2" hidden="1">{"'Sheet1'!$L$16"}</definedName>
    <definedName name="______a129"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h1" hidden="1">{"'Sheet1'!$L$16"}</definedName>
    <definedName name="______h2" hidden="1">{"'Sheet1'!$L$16"}</definedName>
    <definedName name="______h3" hidden="1">{"'Sheet1'!$L$16"}</definedName>
    <definedName name="______hu1" hidden="1">{"'Sheet1'!$L$16"}</definedName>
    <definedName name="______hu2" hidden="1">{"'Sheet1'!$L$16"}</definedName>
    <definedName name="______hu5" hidden="1">{"'Sheet1'!$L$16"}</definedName>
    <definedName name="______hu6" hidden="1">{"'Sheet1'!$L$16"}</definedName>
    <definedName name="______hu7" hidden="1">{"'Sheet1'!$L$16"}</definedName>
    <definedName name="______PA3" hidden="1">{"'Sheet1'!$L$16"}</definedName>
    <definedName name="______T10" hidden="1">{"'Sheet1'!$L$16"}</definedName>
    <definedName name="______tb2"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h1" hidden="1">{"'Sheet1'!$L$16"}</definedName>
    <definedName name="_____h10" hidden="1">{#N/A,#N/A,FALSE,"Chi tiÆt"}</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u1" hidden="1">{"'Sheet1'!$L$16"}</definedName>
    <definedName name="_____hu2" hidden="1">{"'Sheet1'!$L$16"}</definedName>
    <definedName name="_____hu5" hidden="1">{"'Sheet1'!$L$16"}</definedName>
    <definedName name="_____hu6" hidden="1">{"'Sheet1'!$L$16"}</definedName>
    <definedName name="_____hu7" hidden="1">{"'Sheet1'!$L$16"}</definedName>
    <definedName name="_____PA3" hidden="1">{"'Sheet1'!$L$16"}</definedName>
    <definedName name="_____T10" hidden="1">{"'Sheet1'!$L$16"}</definedName>
    <definedName name="_____tb2"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d1500" hidden="1">{"'Sheet1'!$L$16"}</definedName>
    <definedName name="____f5"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hu7" hidden="1">{"'Sheet1'!$L$16"}</definedName>
    <definedName name="____M2" hidden="1">{"'Sheet1'!$L$16"}</definedName>
    <definedName name="____ns02" hidden="1">{"'Sheet1'!$L$16"}</definedName>
    <definedName name="____NSO2" hidden="1">{"'Sheet1'!$L$16"}</definedName>
    <definedName name="____PA3" hidden="1">{"'Sheet1'!$L$16"}</definedName>
    <definedName name="____T10" hidden="1">{"'Sheet1'!$L$16"}</definedName>
    <definedName name="____tb2"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d1500" hidden="1">{"'Sheet1'!$L$16"}</definedName>
    <definedName name="___f5" hidden="1">{"'Sheet1'!$L$16"}</definedName>
    <definedName name="___h1" hidden="1">{"'Sheet1'!$L$16"}</definedName>
    <definedName name="___h2" hidden="1">{"'Sheet1'!$L$16"}</definedName>
    <definedName name="___h3" hidden="1">{"'Sheet1'!$L$16"}</definedName>
    <definedName name="___hu1" hidden="1">{"'Sheet1'!$L$16"}</definedName>
    <definedName name="___hu2" hidden="1">{"'Sheet1'!$L$16"}</definedName>
    <definedName name="___hu5" hidden="1">{"'Sheet1'!$L$16"}</definedName>
    <definedName name="___hu6" hidden="1">{"'Sheet1'!$L$16"}</definedName>
    <definedName name="___hu7" hidden="1">{"'Sheet1'!$L$16"}</definedName>
    <definedName name="___M2" hidden="1">{"'Sheet1'!$L$16"}</definedName>
    <definedName name="___ns02" hidden="1">{"'Sheet1'!$L$16"}</definedName>
    <definedName name="___NSO2" hidden="1">{"'Sheet1'!$L$16"}</definedName>
    <definedName name="___PA3" hidden="1">{"'Sheet1'!$L$16"}</definedName>
    <definedName name="___T10" hidden="1">{"'Sheet1'!$L$16"}</definedName>
    <definedName name="___tb2"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d1500" hidden="1">{"'Sheet1'!$L$16"}</definedName>
    <definedName name="__f5"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u1" hidden="1">{"'Sheet1'!$L$16"}</definedName>
    <definedName name="__hu2" hidden="1">{"'Sheet1'!$L$16"}</definedName>
    <definedName name="__hu5" hidden="1">{"'Sheet1'!$L$16"}</definedName>
    <definedName name="__hu6" hidden="1">{"'Sheet1'!$L$16"}</definedName>
    <definedName name="__hu7" hidden="1">{"'Sheet1'!$L$16"}</definedName>
    <definedName name="__M2" hidden="1">{"'Sheet1'!$L$16"}</definedName>
    <definedName name="__ns02" hidden="1">{"'Sheet1'!$L$16"}</definedName>
    <definedName name="__NSO2" hidden="1">{"'Sheet1'!$L$16"}</definedName>
    <definedName name="__PA3" hidden="1">{"'Sheet1'!$L$16"}</definedName>
    <definedName name="__T10" hidden="1">{"'Sheet1'!$L$16"}</definedName>
    <definedName name="__tb2" hidden="1">{"'Sheet1'!$L$16"}</definedName>
    <definedName name="_1_____________________0DATA_DATA2_L">'[1]#REF'!#REF!</definedName>
    <definedName name="_2___________________0DATA_DATA2_L">'[1]#REF'!#REF!</definedName>
    <definedName name="_3_________________0DATA_DATA2_L">'[1]#REF'!#REF!</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uiltin0" hidden="1">#REF!</definedName>
    <definedName name="_d1500" hidden="1">{"'Sheet1'!$L$16"}</definedName>
    <definedName name="_f5" hidden="1">{"'Sheet1'!$L$16"}</definedName>
    <definedName name="_Fill" hidden="1">#REF!</definedName>
    <definedName name="_xlnm._FilterDatabase" localSheetId="3" hidden="1">'TH DT CHI NS XÃ (lưu)'!$A$8:$J$8</definedName>
    <definedName name="_xlnm._FilterDatabase" hidden="1">#REF!</definedName>
    <definedName name="_h1" hidden="1">{"'Sheet1'!$L$16"}</definedName>
    <definedName name="_h10" hidden="1">{#N/A,#N/A,FALSE,"Chi tiÆt"}</definedName>
    <definedName name="_h5" hidden="1">{"'Sheet1'!$L$16"}</definedName>
    <definedName name="_h6" hidden="1">{"'Sheet1'!$L$16"}</definedName>
    <definedName name="_h7" hidden="1">{"'Sheet1'!$L$16"}</definedName>
    <definedName name="_h8" hidden="1">{"'Sheet1'!$L$16"}</definedName>
    <definedName name="_h9" hidden="1">{"'Sheet1'!$L$16"}</definedName>
    <definedName name="_hu1" hidden="1">{"'Sheet1'!$L$16"}</definedName>
    <definedName name="_hu2" hidden="1">{"'Sheet1'!$L$16"}</definedName>
    <definedName name="_hu5" hidden="1">{"'Sheet1'!$L$16"}</definedName>
    <definedName name="_hu6" hidden="1">{"'Sheet1'!$L$16"}</definedName>
    <definedName name="_hu7" hidden="1">{"'Sheet1'!$L$16"}</definedName>
    <definedName name="_Key1" hidden="1">#REF!</definedName>
    <definedName name="_Key2" hidden="1">#REF!</definedName>
    <definedName name="_M2" hidden="1">{"'Sheet1'!$L$16"}</definedName>
    <definedName name="_ns02" hidden="1">{"'Sheet1'!$L$16"}</definedName>
    <definedName name="_NSO2" hidden="1">{"'Sheet1'!$L$16"}</definedName>
    <definedName name="_Order1" hidden="1">255</definedName>
    <definedName name="_Order2" hidden="1">255</definedName>
    <definedName name="_PA3" hidden="1">{"'Sheet1'!$L$16"}</definedName>
    <definedName name="_Sort" hidden="1">#REF!</definedName>
    <definedName name="_T10" hidden="1">{"'Sheet1'!$L$16"}</definedName>
    <definedName name="_tb2" hidden="1">{"'Sheet1'!$L$16"}</definedName>
    <definedName name="ẤDF" hidden="1">{"'Sheet1'!$L$16"}</definedName>
    <definedName name="afasfsagfas" hidden="1">{#N/A,#N/A,FALSE,"Chi tiÆt"}</definedName>
    <definedName name="ân" hidden="1">{"'Sheet1'!$L$16"}</definedName>
    <definedName name="anscount" hidden="1">3</definedName>
    <definedName name="Antoan" hidden="1">{"'Sheet1'!$L$16"}</definedName>
    <definedName name="as" hidden="1">{"'Sheet1'!$L$16"}</definedName>
    <definedName name="BANG" hidden="1">{"'Sheet1'!$L$16"}</definedName>
    <definedName name="banQL" hidden="1">{"'Sheet1'!$L$16"}</definedName>
    <definedName name="BCBo" hidden="1">{"'Sheet1'!$L$16"}</definedName>
    <definedName name="came" hidden="1">{"'Sheet1'!$L$16"}</definedName>
    <definedName name="co_cau_ktqd" hidden="1">#REF!</definedName>
    <definedName name="CPM" hidden="1">{#N/A,#N/A,FALSE,"Chi tiÆt"}</definedName>
    <definedName name="CTCT1" hidden="1">{"'Sheet1'!$L$16"}</definedName>
    <definedName name="cung" hidden="1">{"'Sheet1'!$L$16"}</definedName>
    <definedName name="dđ" hidden="1">{"'Sheet1'!$L$16"}</definedName>
    <definedName name="dfh" hidden="1">{"'Sheet1'!$L$16"}</definedName>
    <definedName name="DFSDF" hidden="1">{"'Sheet1'!$L$16"}</definedName>
    <definedName name="dfsfsd" hidden="1">{"'Sheet1'!$L$16"}</definedName>
    <definedName name="DUCANH" hidden="1">{"'Sheet1'!$L$16"}</definedName>
    <definedName name="DULICH" hidden="1">{"'Sheet1'!$L$16"}</definedName>
    <definedName name="Duongnaco" hidden="1">{"'Sheet1'!$L$16"}</definedName>
    <definedName name="fáaafafaf" hidden="1">{"'Sheet1'!$L$16"}</definedName>
    <definedName name="fasfaga" hidden="1">{"'Sheet1'!$L$16"}</definedName>
    <definedName name="fdsfsdfd" hidden="1">{"'Sheet1'!$L$16"}</definedName>
    <definedName name="fffffffffffffff" hidden="1">{"'Sheet1'!$L$16"}</definedName>
    <definedName name="fgf" hidden="1">{"'Sheet1'!$L$16"}</definedName>
    <definedName name="gdfgdfgdf" hidden="1">{"'Sheet1'!$L$16"}</definedName>
    <definedName name="ghghgf" hidden="1">{"'Sheet1'!$L$16"}</definedName>
    <definedName name="h" hidden="1">{"'Sheet1'!$L$16"}</definedName>
    <definedName name="HANG" hidden="1">{#N/A,#N/A,FALSE,"Chi tiÆt"}</definedName>
    <definedName name="hfdhfgd" hidden="1">{"'Sheet1'!$L$16"}</definedName>
    <definedName name="hghg" hidden="1">{"'Sheet1'!$L$16"}</definedName>
    <definedName name="HIHIHIHOI" hidden="1">{"'Sheet1'!$L$16"}</definedName>
    <definedName name="hjjkl" hidden="1">{"'Sheet1'!$L$16"}</definedName>
    <definedName name="HJKL" hidden="1">{"'Sheet1'!$L$16"}</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_ToanNM" hidden="1">{"'Sheet1'!$L$16"}</definedName>
    <definedName name="hui" hidden="1">{"'Sheet1'!$L$16"}</definedName>
    <definedName name="huy" hidden="1">{"'Sheet1'!$L$16"}</definedName>
    <definedName name="huyen" hidden="1">{"'Sheet1'!$L$16"}</definedName>
    <definedName name="KHOILUONG" hidden="1">{"'Sheet1'!$L$16"}</definedName>
    <definedName name="khongtruotgia" hidden="1">{"'Sheet1'!$L$16"}</definedName>
    <definedName name="ng" hidden="1">{"'Sheet1'!$L$16"}</definedName>
    <definedName name="phi_lphi1" hidden="1">#REF!</definedName>
    <definedName name="_xlnm.Print_Titles" localSheetId="2">'104'!$6:$9</definedName>
    <definedName name="_xlnm.Print_Titles" localSheetId="6">'106'!$5:$7</definedName>
    <definedName name="_xlnm.Print_Titles" localSheetId="3">'TH DT CHI NS XÃ (lưu)'!$6:$8</definedName>
    <definedName name="quy" hidden="1">{"'Sheet1'!$L$16"}</definedName>
    <definedName name="qwerty" hidden="1">{#N/A,#N/A,FALSE,"Chi tiÆt"}</definedName>
    <definedName name="Ranhxay" hidden="1">{"'Sheet1'!$L$16"}</definedName>
    <definedName name="RGHGSD" hidden="1">{"'Sheet1'!$L$16"}</definedName>
    <definedName name="sas" hidden="1">{"'Sheet1'!$L$16"}</definedName>
    <definedName name="sdfsdfsd" hidden="1">{"'Sheet1'!$L$16"}</definedName>
    <definedName name="sds" hidden="1">{"'Sheet1'!$L$16"}</definedName>
    <definedName name="sfbsgbsfgsf" hidden="1">{"'Sheet1'!$L$16"}</definedName>
    <definedName name="SS" hidden="1">{"'Sheet1'!$L$16"}</definedName>
    <definedName name="sssss" hidden="1">{"'Sheet1'!$L$16"}</definedName>
    <definedName name="tam" hidden="1">{"'Sheet1'!$L$16"}</definedName>
    <definedName name="tbao" hidden="1">{"'Sheet1'!$L$16"}</definedName>
    <definedName name="tha" hidden="1">{"'Sheet1'!$L$16"}</definedName>
    <definedName name="thang10" hidden="1">{"'Sheet1'!$L$16"}</definedName>
    <definedName name="Toannm" hidden="1">{"'Sheet1'!$L$16"}</definedName>
    <definedName name="tuan" hidden="1">{"'Sheet1'!$L$16"}</definedName>
    <definedName name="vdv" hidden="1">#REF!</definedName>
    <definedName name="wrn.chi._.tiÆt." hidden="1">{#N/A,#N/A,FALSE,"Chi tiÆt"}</definedName>
    <definedName name="wrn.Report."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ZXzX" hidden="1">{"'Sheet1'!$L$16"}</definedName>
  </definedNames>
  <calcPr calcId="162913"/>
</workbook>
</file>

<file path=xl/calcChain.xml><?xml version="1.0" encoding="utf-8"?>
<calcChain xmlns="http://schemas.openxmlformats.org/spreadsheetml/2006/main">
  <c r="D7" i="1" l="1"/>
  <c r="G19" i="19"/>
  <c r="G18" i="19"/>
  <c r="G9" i="19" s="1"/>
  <c r="G10" i="19"/>
  <c r="D11" i="1"/>
  <c r="B7" i="1"/>
  <c r="G38" i="4"/>
  <c r="F38" i="4"/>
  <c r="G37" i="4"/>
  <c r="F37" i="4"/>
  <c r="G36" i="4"/>
  <c r="F36" i="4"/>
  <c r="F26" i="4"/>
  <c r="G26" i="4"/>
  <c r="G29" i="4"/>
  <c r="F29" i="4"/>
  <c r="G28" i="4"/>
  <c r="F28" i="4"/>
  <c r="G27" i="4"/>
  <c r="F27" i="4"/>
  <c r="G22" i="4"/>
  <c r="G20" i="4"/>
  <c r="G21" i="4"/>
  <c r="F20" i="4"/>
  <c r="F21" i="4"/>
  <c r="G10" i="4"/>
  <c r="F10" i="4"/>
  <c r="G11" i="4"/>
  <c r="F11" i="4"/>
  <c r="E10" i="4"/>
  <c r="E38" i="4"/>
  <c r="C38" i="4"/>
  <c r="E37" i="4"/>
  <c r="C37" i="4"/>
  <c r="B26" i="4"/>
  <c r="C26" i="4"/>
  <c r="E26" i="4"/>
  <c r="D26" i="4"/>
  <c r="E29" i="4"/>
  <c r="C29" i="4"/>
  <c r="E28" i="4"/>
  <c r="D28" i="4"/>
  <c r="E27" i="4"/>
  <c r="D27" i="4"/>
  <c r="C27" i="4"/>
  <c r="E30" i="4"/>
  <c r="F25" i="4"/>
  <c r="E25" i="4"/>
  <c r="C25" i="4"/>
  <c r="C24" i="4"/>
  <c r="E22" i="4"/>
  <c r="C22" i="4"/>
  <c r="F22" i="4"/>
  <c r="F19" i="4"/>
  <c r="F12" i="4"/>
  <c r="D19" i="4"/>
  <c r="E19" i="4" s="1"/>
  <c r="C19" i="4"/>
  <c r="C18" i="4"/>
  <c r="E16" i="4"/>
  <c r="C16" i="4"/>
  <c r="E15" i="4"/>
  <c r="E14" i="4"/>
  <c r="E13" i="4"/>
  <c r="C13" i="4"/>
  <c r="C12" i="4"/>
  <c r="B12" i="4"/>
  <c r="D9" i="6"/>
  <c r="E9" i="6"/>
  <c r="F9" i="6"/>
  <c r="G9" i="6"/>
  <c r="C9" i="6"/>
  <c r="C8" i="6"/>
  <c r="G15" i="6"/>
  <c r="G13" i="6"/>
  <c r="E13" i="6"/>
  <c r="G12" i="6"/>
  <c r="E12" i="6"/>
  <c r="G11" i="6"/>
  <c r="E11" i="6"/>
  <c r="G10" i="6"/>
  <c r="E10" i="6"/>
  <c r="F22" i="21"/>
  <c r="F19" i="21"/>
  <c r="F15" i="21"/>
  <c r="F9" i="21" s="1"/>
  <c r="F8" i="21" s="1"/>
  <c r="D8" i="21"/>
  <c r="E8" i="21"/>
  <c r="G8" i="21"/>
  <c r="H8" i="21"/>
  <c r="I8" i="21"/>
  <c r="J8" i="21"/>
  <c r="C8" i="21"/>
  <c r="I25" i="21"/>
  <c r="I24" i="21"/>
  <c r="I23" i="21" s="1"/>
  <c r="H23" i="21"/>
  <c r="G23" i="21"/>
  <c r="F23" i="21"/>
  <c r="E23" i="21"/>
  <c r="D23" i="21"/>
  <c r="C23" i="21"/>
  <c r="I22" i="21"/>
  <c r="I21" i="21"/>
  <c r="I20" i="21"/>
  <c r="I19" i="21"/>
  <c r="I18" i="21"/>
  <c r="I17" i="21"/>
  <c r="I16" i="21"/>
  <c r="I15" i="21"/>
  <c r="I14" i="21"/>
  <c r="I13" i="21"/>
  <c r="I12" i="21"/>
  <c r="I11" i="21"/>
  <c r="I10" i="21"/>
  <c r="H9" i="21"/>
  <c r="G9" i="21"/>
  <c r="E9" i="21"/>
  <c r="D9" i="21"/>
  <c r="C9" i="21"/>
  <c r="B21" i="19"/>
  <c r="B20" i="19"/>
  <c r="B19" i="19"/>
  <c r="B18" i="19"/>
  <c r="B17" i="19"/>
  <c r="B16" i="19"/>
  <c r="B15" i="19"/>
  <c r="B14" i="19"/>
  <c r="B13" i="19"/>
  <c r="B12" i="19"/>
  <c r="B11" i="19"/>
  <c r="B10" i="19"/>
  <c r="D9" i="19"/>
  <c r="C9" i="19"/>
  <c r="B9" i="19" s="1"/>
  <c r="F9" i="19"/>
  <c r="I9" i="21" l="1"/>
  <c r="E21" i="19" l="1"/>
  <c r="E20" i="19"/>
  <c r="E19" i="19"/>
  <c r="E18" i="19"/>
  <c r="F17" i="19"/>
  <c r="E17" i="19"/>
  <c r="E16" i="19"/>
  <c r="E15" i="19"/>
  <c r="E14" i="19"/>
  <c r="E13" i="19"/>
  <c r="E12" i="19"/>
  <c r="E11" i="19"/>
  <c r="F10" i="19"/>
  <c r="E10" i="19"/>
  <c r="A1" i="6" l="1"/>
  <c r="G19" i="4"/>
  <c r="G18" i="4"/>
  <c r="G25" i="4"/>
  <c r="G24" i="4"/>
  <c r="G13" i="4"/>
  <c r="G12" i="4"/>
  <c r="G16" i="4" l="1"/>
  <c r="D10" i="1"/>
  <c r="D9" i="1" s="1"/>
  <c r="P10" i="19"/>
  <c r="D8" i="1" l="1"/>
  <c r="A1" i="19"/>
  <c r="D11" i="4"/>
  <c r="D21" i="4"/>
  <c r="A1" i="4" l="1"/>
  <c r="A3" i="21" l="1"/>
  <c r="A4" i="4" l="1"/>
  <c r="M21" i="19"/>
  <c r="L20" i="19"/>
  <c r="A4" i="19"/>
  <c r="L19" i="19" l="1"/>
  <c r="B12" i="1"/>
  <c r="E9" i="19" l="1"/>
  <c r="P12" i="19" s="1"/>
  <c r="J11" i="5" l="1"/>
  <c r="I15" i="5"/>
  <c r="H15" i="5" s="1"/>
  <c r="D11" i="5" l="1"/>
  <c r="F11" i="5"/>
  <c r="G12" i="5"/>
  <c r="G11" i="5" s="1"/>
  <c r="I14" i="5"/>
  <c r="H14" i="5" s="1"/>
  <c r="I12" i="5"/>
  <c r="G13" i="5"/>
  <c r="H12" i="5" l="1"/>
  <c r="D37" i="2"/>
  <c r="I13" i="5"/>
  <c r="I11" i="5" s="1"/>
  <c r="A4" i="2" l="1"/>
  <c r="A4" i="6" s="1"/>
  <c r="G28" i="2"/>
  <c r="A52" i="2"/>
  <c r="G27" i="2"/>
  <c r="B42" i="2"/>
  <c r="E42" i="2"/>
  <c r="E36" i="2"/>
  <c r="B36" i="2"/>
  <c r="G35" i="2"/>
  <c r="E35" i="2" s="1"/>
  <c r="B35" i="2"/>
  <c r="B32" i="2"/>
  <c r="E31" i="2"/>
  <c r="E30" i="2"/>
  <c r="E29" i="2"/>
  <c r="E28" i="2"/>
  <c r="E16" i="2"/>
  <c r="H16" i="2" s="1"/>
  <c r="E18" i="2"/>
  <c r="E19" i="2"/>
  <c r="E12" i="2"/>
  <c r="E13" i="2"/>
  <c r="E14" i="2"/>
  <c r="E15" i="2"/>
  <c r="E11" i="2"/>
  <c r="B21" i="2"/>
  <c r="G20" i="2"/>
  <c r="A2" i="2"/>
  <c r="B11" i="1"/>
  <c r="N13" i="5" l="1"/>
  <c r="M39" i="2"/>
  <c r="I17" i="5"/>
  <c r="H17" i="5" s="1"/>
  <c r="M15" i="2" l="1"/>
  <c r="E27" i="2" l="1"/>
  <c r="H27" i="2" s="1"/>
  <c r="C36" i="4" l="1"/>
  <c r="F20" i="2" l="1"/>
  <c r="J12" i="2"/>
  <c r="H12" i="2" l="1"/>
  <c r="G37" i="2"/>
  <c r="F17" i="2"/>
  <c r="E17" i="2" s="1"/>
  <c r="F37" i="2"/>
  <c r="E21" i="4"/>
  <c r="E11" i="4"/>
  <c r="L27" i="2"/>
  <c r="M12" i="5"/>
  <c r="B8" i="1" l="1"/>
  <c r="E36" i="4"/>
  <c r="L37" i="2"/>
  <c r="L39" i="2" s="1"/>
  <c r="E20" i="4"/>
  <c r="B9" i="1" s="1"/>
  <c r="D36" i="4"/>
  <c r="C21" i="4"/>
  <c r="C11" i="4"/>
  <c r="B11" i="4"/>
  <c r="E11" i="5"/>
  <c r="J10" i="5"/>
  <c r="K11" i="5"/>
  <c r="C20" i="4" l="1"/>
  <c r="B36" i="4"/>
  <c r="C10" i="4" l="1"/>
  <c r="D14" i="6"/>
  <c r="F14" i="6"/>
  <c r="G14" i="6"/>
  <c r="C14" i="6"/>
  <c r="E16" i="6"/>
  <c r="H15" i="6"/>
  <c r="H16" i="6"/>
  <c r="L42" i="2"/>
  <c r="F10" i="2"/>
  <c r="C10" i="2"/>
  <c r="D10" i="2"/>
  <c r="B14" i="2"/>
  <c r="M16" i="19" l="1"/>
  <c r="F8" i="6"/>
  <c r="E14" i="6"/>
  <c r="D8" i="6"/>
  <c r="H14" i="6"/>
  <c r="H8" i="6" s="1"/>
  <c r="H13" i="5"/>
  <c r="H11" i="5" s="1"/>
  <c r="J22" i="2"/>
  <c r="C20" i="2"/>
  <c r="D20" i="2"/>
  <c r="B20" i="2"/>
  <c r="G26" i="2" l="1"/>
  <c r="J30" i="2"/>
  <c r="J43" i="2"/>
  <c r="J41" i="2"/>
  <c r="E38" i="2"/>
  <c r="D26" i="2"/>
  <c r="M12" i="7"/>
  <c r="M13" i="7"/>
  <c r="M11" i="7"/>
  <c r="H12" i="7"/>
  <c r="H13" i="7"/>
  <c r="H11" i="7"/>
  <c r="C14" i="7"/>
  <c r="O12" i="7"/>
  <c r="O13" i="7"/>
  <c r="O11" i="7"/>
  <c r="I12" i="7"/>
  <c r="I13" i="7"/>
  <c r="I11" i="7"/>
  <c r="D12" i="7"/>
  <c r="D13" i="7"/>
  <c r="D11" i="7"/>
  <c r="N13" i="7" l="1"/>
  <c r="D9" i="2"/>
  <c r="C26" i="2"/>
  <c r="N11" i="7"/>
  <c r="N12" i="7"/>
  <c r="J35" i="2"/>
  <c r="H11" i="6"/>
  <c r="K10" i="5"/>
  <c r="G10" i="5"/>
  <c r="F10" i="5"/>
  <c r="D10" i="5"/>
  <c r="J15" i="2"/>
  <c r="B43" i="2"/>
  <c r="B41" i="2"/>
  <c r="B40" i="2"/>
  <c r="B39" i="2"/>
  <c r="B38" i="2"/>
  <c r="H38" i="2" s="1"/>
  <c r="C37" i="2"/>
  <c r="B34" i="2"/>
  <c r="B33" i="2"/>
  <c r="B10" i="2"/>
  <c r="E43" i="2"/>
  <c r="E41" i="2"/>
  <c r="E40" i="2"/>
  <c r="E39" i="2"/>
  <c r="E34" i="2"/>
  <c r="E33" i="2"/>
  <c r="E32" i="2"/>
  <c r="J42" i="2"/>
  <c r="J38" i="2"/>
  <c r="J34" i="2"/>
  <c r="J33" i="2"/>
  <c r="J32" i="2"/>
  <c r="J31" i="2"/>
  <c r="J29" i="2"/>
  <c r="J28" i="2"/>
  <c r="J27" i="2"/>
  <c r="J18" i="2"/>
  <c r="J17" i="2"/>
  <c r="J16" i="2"/>
  <c r="J37" i="2"/>
  <c r="B21" i="4"/>
  <c r="D14" i="7"/>
  <c r="E14" i="7"/>
  <c r="F14" i="7"/>
  <c r="G14" i="7"/>
  <c r="H14" i="7"/>
  <c r="I14" i="7"/>
  <c r="J14" i="7"/>
  <c r="K14" i="7"/>
  <c r="L14" i="7"/>
  <c r="M14" i="7"/>
  <c r="O14" i="7"/>
  <c r="P14" i="7"/>
  <c r="Q14" i="7"/>
  <c r="R14" i="7"/>
  <c r="S14" i="7"/>
  <c r="N14" i="7" l="1"/>
  <c r="B20" i="4"/>
  <c r="B10" i="4" s="1"/>
  <c r="H10" i="6"/>
  <c r="G8" i="6"/>
  <c r="B26" i="2"/>
  <c r="C9" i="2"/>
  <c r="H42" i="2"/>
  <c r="H43" i="2"/>
  <c r="H41" i="2"/>
  <c r="H37" i="2" s="1"/>
  <c r="H34" i="2"/>
  <c r="H33" i="2"/>
  <c r="J26" i="2"/>
  <c r="H32" i="2"/>
  <c r="H18" i="2"/>
  <c r="H31" i="2"/>
  <c r="E8" i="6"/>
  <c r="B10" i="1"/>
  <c r="D20" i="4"/>
  <c r="E37" i="2"/>
  <c r="B37" i="2"/>
  <c r="E10" i="5"/>
  <c r="H10" i="5" l="1"/>
  <c r="M13" i="5" s="1"/>
  <c r="I10" i="5"/>
  <c r="B9" i="2"/>
  <c r="H35" i="2"/>
  <c r="D10" i="4"/>
  <c r="H17" i="2" l="1"/>
  <c r="H30" i="2" l="1"/>
  <c r="H29" i="2" l="1"/>
  <c r="E26" i="2" l="1"/>
  <c r="F26" i="2"/>
  <c r="H26" i="2" l="1"/>
  <c r="H28" i="2"/>
  <c r="E22" i="2" l="1"/>
  <c r="H22" i="2" s="1"/>
  <c r="F9" i="2" l="1"/>
  <c r="J20" i="2" l="1"/>
  <c r="J19" i="2"/>
  <c r="J21" i="2"/>
  <c r="H19" i="2"/>
  <c r="E21" i="2"/>
  <c r="H21" i="2" s="1"/>
  <c r="M43" i="2"/>
  <c r="E20" i="2" l="1"/>
  <c r="H20" i="2" s="1"/>
  <c r="J11" i="2"/>
  <c r="L10" i="2"/>
  <c r="H11" i="2"/>
  <c r="E10" i="2"/>
  <c r="H10" i="2" s="1"/>
  <c r="G10" i="2"/>
  <c r="J10" i="2" s="1"/>
  <c r="E9" i="2" l="1"/>
  <c r="G9" i="2"/>
  <c r="M19" i="2" s="1"/>
  <c r="J9" i="2" l="1"/>
  <c r="L9" i="2"/>
  <c r="H9" i="2"/>
</calcChain>
</file>

<file path=xl/sharedStrings.xml><?xml version="1.0" encoding="utf-8"?>
<sst xmlns="http://schemas.openxmlformats.org/spreadsheetml/2006/main" count="439" uniqueCount="318">
  <si>
    <t>Đơn vị: 1.000 đồng</t>
  </si>
  <si>
    <t>Nội dung thu</t>
  </si>
  <si>
    <t>Dự toán</t>
  </si>
  <si>
    <t>Nội dung chi</t>
  </si>
  <si>
    <t>Tổng số thu</t>
  </si>
  <si>
    <t>I. Các khoản thu xã hưởng 100%</t>
  </si>
  <si>
    <t>Tổng số chi</t>
  </si>
  <si>
    <t>I. Chi đầu tư phát triển</t>
  </si>
  <si>
    <r>
      <t>II. Các khoản thu phân chia theo tỷ lệ</t>
    </r>
    <r>
      <rPr>
        <vertAlign val="superscript"/>
        <sz val="14"/>
        <rFont val="Times New Roman"/>
        <family val="1"/>
      </rPr>
      <t>(1)</t>
    </r>
  </si>
  <si>
    <t>II. Chi thường xuyên</t>
  </si>
  <si>
    <t>III. Thu bổ sung</t>
  </si>
  <si>
    <t>- Bổ sung cân đối ngân sách</t>
  </si>
  <si>
    <t>- Bổ sung có mục tiêu</t>
  </si>
  <si>
    <t>III. Dự phòng</t>
  </si>
  <si>
    <t>IV. Thu chuyển nguồn</t>
  </si>
  <si>
    <t xml:space="preserve">Bộ phận tài chính, kế toán xã </t>
  </si>
  <si>
    <t>Nội dung</t>
  </si>
  <si>
    <t>So sánh</t>
  </si>
  <si>
    <t>(%)</t>
  </si>
  <si>
    <t>Thu NSNN</t>
  </si>
  <si>
    <t>Thu NSX</t>
  </si>
  <si>
    <t>1</t>
  </si>
  <si>
    <t>2</t>
  </si>
  <si>
    <t>3</t>
  </si>
  <si>
    <t>4</t>
  </si>
  <si>
    <t>5= 3/1</t>
  </si>
  <si>
    <t>6= 4/2</t>
  </si>
  <si>
    <t>1. Các khoản thu 100%</t>
  </si>
  <si>
    <t>II. Các khoản thu phân chia theo tỷ lệ phần trăm (%)</t>
  </si>
  <si>
    <t>1. Các khoản thu phân chia</t>
  </si>
  <si>
    <t>2. Các khoản thu phân chia khác do cấp tỉnh quy định</t>
  </si>
  <si>
    <t>III. Thu viện trợ không hoàn lại trực tiếp cho xã (nếu có)</t>
  </si>
  <si>
    <t>V. Thu kết dư ngân sách năm trước</t>
  </si>
  <si>
    <t>VI. Thu bổ sung từ ngân sách cấp trên</t>
  </si>
  <si>
    <t>Ghi chú: (1) Bao gồm 4 khoản thu từ thuế, lệ phí Luật NSNN quy định cho ngân sách xã hưởng và những khoản thu ngân sách địa phương được hưởng có phân chia theo tỷ lệ phần trăm (%) cho xã</t>
  </si>
  <si>
    <t>Đơn vị: 1.000 đồng.</t>
  </si>
  <si>
    <t>So sánh (%)</t>
  </si>
  <si>
    <t>Tổng số</t>
  </si>
  <si>
    <t>ĐTPT</t>
  </si>
  <si>
    <t>TX</t>
  </si>
  <si>
    <t>8= 5/2</t>
  </si>
  <si>
    <t>9=6/3</t>
  </si>
  <si>
    <t>10= 7/4</t>
  </si>
  <si>
    <t>2. Chi giáo dục</t>
  </si>
  <si>
    <t>3. Chi ứng dụng, chuyển giao công nghệ</t>
  </si>
  <si>
    <t>6. Chi phát thanh, truyền thanh</t>
  </si>
  <si>
    <t>8. Chi bảo vệ môi trường</t>
  </si>
  <si>
    <t>9. Chi các hoạt động kinh tế</t>
  </si>
  <si>
    <t>Trong đó: Quỹ lương</t>
  </si>
  <si>
    <t>10.1. Quản lý Nhà nước</t>
  </si>
  <si>
    <t>10.4. Đoàn Thanh niên Cộng sản HCM</t>
  </si>
  <si>
    <t>10.6. Hội Cựu chiến binh</t>
  </si>
  <si>
    <t>11. Chi cho công tác xã hội</t>
  </si>
  <si>
    <t>12. Chi khác</t>
  </si>
  <si>
    <t>13. Dự phòng</t>
  </si>
  <si>
    <t>Tên công trình</t>
  </si>
  <si>
    <t>Thời gian KC-HT</t>
  </si>
  <si>
    <t>Tổng dự toán được duyệt</t>
  </si>
  <si>
    <t>Trong đó nguồn đóng góp của dân</t>
  </si>
  <si>
    <t>Trong đó thanh toán khối lượng năm trước</t>
  </si>
  <si>
    <t>Nguồn cân đối ngân sách</t>
  </si>
  <si>
    <t>TỔNG SỐ</t>
  </si>
  <si>
    <t>Thu</t>
  </si>
  <si>
    <t>Chi</t>
  </si>
  <si>
    <t>Chênh lệch (+) (-)</t>
  </si>
  <si>
    <r>
      <t>Ghi chú</t>
    </r>
    <r>
      <rPr>
        <sz val="14"/>
        <rFont val="Times New Roman"/>
        <family val="1"/>
      </rPr>
      <t xml:space="preserve">: </t>
    </r>
    <r>
      <rPr>
        <i/>
        <sz val="14"/>
        <rFont val="Times New Roman"/>
        <family val="1"/>
      </rPr>
      <t>Chênh lệch (+) thu lớn hơn chi</t>
    </r>
  </si>
  <si>
    <t>               Chênh lệch (-) thu nhỏ hơn chi</t>
  </si>
  <si>
    <t>Mẫu biểu số 03-NSX</t>
  </si>
  <si>
    <t>Mẫu biểu số 04-NSX</t>
  </si>
  <si>
    <t>Biểu số 04-NS</t>
  </si>
  <si>
    <t>DỰ TOÁN KINH PHÍ THỰC HIỆN HỖ TRỢ TIỀN ĐIỆN</t>
  </si>
  <si>
    <t>HỘ NGHÈO VÀ HỘ CHÍNH SÁCH XÃ HỘI</t>
  </si>
  <si>
    <t>(Dùng cho UBND các xã, TT báo cáo phòng LĐTB&amp;XH huyện; phòng LĐTB&amp;XH tổng hợp báo cáo UBND huyện)</t>
  </si>
  <si>
    <t>Các xã, phường, Thị trấn</t>
  </si>
  <si>
    <t>Tổng số hộ nghèo và hộ chính sách xã hội</t>
  </si>
  <si>
    <t>Gồm</t>
  </si>
  <si>
    <t>Tổng số tiền hỗ trợ (ngàn đồng)</t>
  </si>
  <si>
    <t>Số hộ nghèo theo tiêu chí thu nhập</t>
  </si>
  <si>
    <t>Số hộ chính sách xã hội (không thuộc diện hộ nghèo và có lượng điện sử dụng cho mục đích sinh hoạt trong tháng không quá 50 kwh ở vùng có điện lưới)</t>
  </si>
  <si>
    <t>Số hộ chính sách xã hội (không thuộc diện hộ nghèo và sống ở vùng chưa có điện lưới)</t>
  </si>
  <si>
    <t>A</t>
  </si>
  <si>
    <t>B</t>
  </si>
  <si>
    <t>1=2+3+4</t>
  </si>
  <si>
    <t>5</t>
  </si>
  <si>
    <t>6=7+8+9</t>
  </si>
  <si>
    <t>11=12+13+14</t>
  </si>
  <si>
    <t>Người lập biểu</t>
  </si>
  <si>
    <t>Thủ trưởng đơn vị</t>
  </si>
  <si>
    <t>CHỦ TỊCH UBND CẤP HUYỆN</t>
  </si>
  <si>
    <t>( Ký tên, đóng dấu)</t>
  </si>
  <si>
    <t>Mẫu biểu số 15.1</t>
  </si>
  <si>
    <t>(Dùng cho đơn vị sử dụng ngân sách báo cáo đơn vị dự toán cấp trên; dùng cho đơn vị dự toán cấp I báo cáo cơ quan tài chính cùng cấp)</t>
  </si>
  <si>
    <t>Đơn vị: Triệu đồng</t>
  </si>
  <si>
    <t>STT</t>
  </si>
  <si>
    <t>Tổng số biên chế được cấp có thẩm quyền giao (Người)</t>
  </si>
  <si>
    <t>Tổng số biên chế có mặt thời điểm 31/12 (Người)</t>
  </si>
  <si>
    <t>Quỹ lương, phụ cấp và các khoản đóng góp theo lương theo biên chế có mặt 31/12</t>
  </si>
  <si>
    <t>Trong đó:</t>
  </si>
  <si>
    <t>Quỹ lương, phụ cấp và các khoản đóng góp theo lương (Người)</t>
  </si>
  <si>
    <t>Quỹ lương, phụ cấp và các khoản đóng góp theo lương</t>
  </si>
  <si>
    <t>Lương theo ngạch, bậc</t>
  </si>
  <si>
    <t>Phụ cấp theo lương</t>
  </si>
  <si>
    <t>Các khoản đóng góp theo lương</t>
  </si>
  <si>
    <t>3=4+5+6</t>
  </si>
  <si>
    <t>8=9+10+11</t>
  </si>
  <si>
    <t>14=15+16+17</t>
  </si>
  <si>
    <t>19=20+21+22</t>
  </si>
  <si>
    <t>THỦ TRƯỞNG ĐƠN VỊ</t>
  </si>
  <si>
    <t>(Ký tên, đóng dấu)</t>
  </si>
  <si>
    <t>ĐỐI TƯỢNG HƯỞNG</t>
  </si>
  <si>
    <t>Cán bộ công chức xã, TT</t>
  </si>
  <si>
    <t>Cán bộ chuyên trách xã, TT</t>
  </si>
  <si>
    <t>Cán bộ bán chuyên trách xã, TT</t>
  </si>
  <si>
    <t>Cán bộ bán chuyên trách thôn, phố</t>
  </si>
  <si>
    <t>Phụ cấp trách nhiệm đối với cấp ủy viên các cấp theo QĐ số 169-QĐ/TW ngày 24/6/2008</t>
  </si>
  <si>
    <t>Phụ cấp đại biểu hội đồng nhân dân xã, TT</t>
  </si>
  <si>
    <t>MẪU BIỂU SỐ 02</t>
  </si>
  <si>
    <t>Số TT</t>
  </si>
  <si>
    <t>Kinh phí</t>
  </si>
  <si>
    <t>I</t>
  </si>
  <si>
    <t>Nguồn tiết kiệm chi gắn với thực hiện các giải pháp sắp xếp tổ chức bộ máy, tinh giản biên chế, đổi mới hoạt động đơn vị sự nghiệp công lập theo Nghị quyết số 18, 19 (nếu có)</t>
  </si>
  <si>
    <t>II</t>
  </si>
  <si>
    <t>Tổng nhu cầu kinh phí tăng thêm để thực hiện cải cách tiền lương 1,39 triệu đồng/tháng</t>
  </si>
  <si>
    <t>a</t>
  </si>
  <si>
    <t>Quỹ tiền lương, phụ cấp tăng thêm đối với cán bộ công chức khu vực hành chính, sự nghiệp</t>
  </si>
  <si>
    <t>b</t>
  </si>
  <si>
    <t>Quỹ lương, phụ cấp tăng thêm đối với cán bộ chuyên trách và công chức cấp xã</t>
  </si>
  <si>
    <t>c</t>
  </si>
  <si>
    <t>Hoạt động phí tăng thêm đối với đại biểu hội đồng nhân dân các cấp</t>
  </si>
  <si>
    <t>d</t>
  </si>
  <si>
    <t>e</t>
  </si>
  <si>
    <t>Kinh phí tăng thêm để thực hiện chế độ đối với cán bộ không chuyên trách cấp xã, thôn và tổ dân phố</t>
  </si>
  <si>
    <t>f</t>
  </si>
  <si>
    <t>Kinh phí tăng thêm để thực hiện phụ cấp trách nhiệm đối với cấp ủy viên các cấp theo QĐ số 169-QĐ/TW ngày 24/6/2008</t>
  </si>
  <si>
    <t>g</t>
  </si>
  <si>
    <t>Kinh phí tăng thêm thực hiện chế độ bồi dưỡng phục vụ hoạt động cấp ủy thuộc cấp tỉnh theo Quy định số 09-QĐ/VPTW</t>
  </si>
  <si>
    <t>III</t>
  </si>
  <si>
    <t>Nguồn thực hiện cải cách tiền lương còn dư</t>
  </si>
  <si>
    <t>C</t>
  </si>
  <si>
    <t>D</t>
  </si>
  <si>
    <t>E</t>
  </si>
  <si>
    <t>Phần thiếu nguồn ngân sách cấp trên hỗ trợ</t>
  </si>
  <si>
    <t>NĂM 2021</t>
  </si>
  <si>
    <t>BÁO CÁO BIÊN CHẾ - TIỀN LƯƠNG CỦA CÁC XÃ, TT NĂM 2021</t>
  </si>
  <si>
    <t>50% tăng thu NSĐP (không kể thu tiền sử dụng đất, xổ số kiến thiết) thực hiện 2019 so dự toán Thủ tướng Chính phủ giao năm 2019</t>
  </si>
  <si>
    <t>Số tiết kiệm 10% chi thường xuyên dự toán năm 2019</t>
  </si>
  <si>
    <t>Tổng nhu cầu kinh phí tăng thêm để thực hiện cải cách tiền lương theo Nghị định số 47/2019/NĐ-CP vì Nghị định số 76/2019/NĐ-CP tính đủ 12 tháng</t>
  </si>
  <si>
    <t>Quỹ trợ cấp tăng thêm đối với cán bộ xã nghỉ việc hưởng trợ cấp hàng tháng theo NĐ 76/2019/NĐ-CP</t>
  </si>
  <si>
    <t>DỰ KIẾN NGUỒN THỰC HIỆN CẢI CÁCH TIỀN LƯƠNG NĂM 2020 CÒN DƯ ĐỂ THỰC HIỆN CÁC CHÍNH SÁCH AN SINH XÃ HỘI DO TRUNG ƯƠNG BAN HÀNH NĂM 2020</t>
  </si>
  <si>
    <t>NHU CẦU VÀ NGUỒN THỰC HIỆN CCTL NĂM 2020</t>
  </si>
  <si>
    <t>NGUỒN THỰC HIỆN CẢI CÁCH TIỀN LƯƠNG NĂM 2020</t>
  </si>
  <si>
    <t>50% tăng thu NSĐP (không kể thu tiền sử dụng đất, xổ số kiến thiết) dự toán 2020 so dự toán 2019 Thủ tướng Chính phủ giao</t>
  </si>
  <si>
    <t>Số tiết kiệm 10% chi thường xuyên dự toán tăng thêm năm 2020</t>
  </si>
  <si>
    <t>Số thu được huy động từ nguồn để lại đơn vị năm 2020:</t>
  </si>
  <si>
    <t>Nguồn thực hiện cải cách tiền lương năm 2019 chưa sử dụng hết chuyển sang 2020</t>
  </si>
  <si>
    <t>TỔNG NHU CẦU NĂM 2020</t>
  </si>
  <si>
    <t>CHÊNH LỆCH NHU CẦU VÀ NGUỒN THỰC HIỆN CCTL 2020</t>
  </si>
  <si>
    <t>NHU CẦU KINH PHÍ THỰC HIỆN CÁC CHÍNH SÁCH AN SINH XÃ HỘI NĂM 2020 TĂNG THÊM SO VỚI SỐ BỐ TRÍ CÂN ĐỐI NSĐP NĂM 2020</t>
  </si>
  <si>
    <t>PHẦN NSTW HỖ TRỢ TỐI ĐA THỰC HIỆN CÁC CHÍNH SÁCH AN SINH XÃ HỘI TĂNG THÊM SO VỚI SỐ BỐ TRÍ CÂN ĐỐI NSĐP NĂM 2020 (1)</t>
  </si>
  <si>
    <t>NGUỒN KINH PHÍ THỰC HIỆN CCTL NĂM 2020 CÒN DƯ ĐỂ CHI TRẢ THAY PHẦN NSTW HỖ TRỢ THỰC HIỆN CÁC CHÍNH SÁCH AN SINH XÃ HỘI (2)</t>
  </si>
  <si>
    <t>NGUỒN KINH PHÍ THỰC HIỆN CCTL NĂM 2020 CÒN DƯ SAU KHI ĐẢM BẢO CÁC CHÍNH SÁCH AN SINH XÃ HỘI (III.2-C)</t>
  </si>
  <si>
    <t>Ước thực hiện năm 2020</t>
  </si>
  <si>
    <t>Dự toán năm 2021</t>
  </si>
  <si>
    <t>TỔNG HỢP DỰ TOÁN CHI NGÂN SÁCH XÃ NĂM 2021</t>
  </si>
  <si>
    <t>Dự toán năm 2020</t>
  </si>
  <si>
    <r>
      <t>DỰ TOÁN CHI ĐẦU TƯ PHÁT TRIỂN</t>
    </r>
    <r>
      <rPr>
        <b/>
        <vertAlign val="superscript"/>
        <sz val="14"/>
        <rFont val="Times New Roman"/>
        <family val="1"/>
      </rPr>
      <t>(1)</t>
    </r>
    <r>
      <rPr>
        <b/>
        <sz val="14"/>
        <rFont val="Times New Roman"/>
        <family val="1"/>
      </rPr>
      <t xml:space="preserve"> NĂM 2021</t>
    </r>
  </si>
  <si>
    <t>Giá trị đã thanh toán đến 31/12/2020</t>
  </si>
  <si>
    <t>Giá trị thực hiện đến 31/12/2020</t>
  </si>
  <si>
    <t>Các quỹ tài chính nhà nước ngoài ngân sách</t>
  </si>
  <si>
    <t xml:space="preserve">Các hoạt động sự nghiệp </t>
  </si>
  <si>
    <t xml:space="preserve">Chợ </t>
  </si>
  <si>
    <t xml:space="preserve">Bến bãi </t>
  </si>
  <si>
    <t>Thực hiện 6 tháng đầu năm 2020</t>
  </si>
  <si>
    <t>Ước thực hiện dự toán năm 2020</t>
  </si>
  <si>
    <t>Thực hiện năm 2019</t>
  </si>
  <si>
    <t>UBND HUYỆN HIỆP HÒA</t>
  </si>
  <si>
    <t>UBND XÃ THƯỜNG THẮNG</t>
  </si>
  <si>
    <t>Ghi chú:(1) Theo phân cấp của cấp tỉnh</t>
  </si>
  <si>
    <t>Kinh phí năm 2020 còn thiếu đề nghị cấp bổ sung</t>
  </si>
  <si>
    <t>Kinh phí cấp năm 2020</t>
  </si>
  <si>
    <t>Nguyễn Tiến Dịu</t>
  </si>
  <si>
    <t>…., ngày ... tháng  12 năm 2020</t>
  </si>
  <si>
    <t>Thôn Dinh Đồng</t>
  </si>
  <si>
    <t>Thôn Đoàn Kết</t>
  </si>
  <si>
    <t>Thôn Đồng Tâm</t>
  </si>
  <si>
    <t>Nguyễn Văn Năm</t>
  </si>
  <si>
    <t>2. Tổng số hộ chính sách xã hội được hỗ trợ tiền điện: 05 Hộ; tổng số tiền: 2.640.000 đồng</t>
  </si>
  <si>
    <t>1. Tổng số hộ nghèo được hỗ trợ tiền điện: 65 Hộ; tổng số tiền: 40.920.000 đồng</t>
  </si>
  <si>
    <t>3. Tổng kinh phí (Viết bằng chữ):    Bốn mươi ba triệu năm trăm sáu mươi nghìn đồng chẵn.</t>
  </si>
  <si>
    <t>10.9. Chi hỗ trợ khác (nếu có)</t>
  </si>
  <si>
    <t>10. Chi quản lý Nhà nước, Đảng, Đoàn thể</t>
  </si>
  <si>
    <t>1. Chi công tác DQTV, trật tự ATXH</t>
  </si>
  <si>
    <t>4. Chi sự nghiệp y tế, dân số</t>
  </si>
  <si>
    <t xml:space="preserve"> - Trợ cấp hàng tháng cho cán bộ xã nghỉ việc theo chế độ quy định và trợ cấp khác</t>
  </si>
  <si>
    <t xml:space="preserve">5. Chi văn hóa, thông tin </t>
  </si>
  <si>
    <t xml:space="preserve"> - Chi sự nghiệp giao thông</t>
  </si>
  <si>
    <t>Quỹ Đền ơn đáp nghĩa</t>
  </si>
  <si>
    <t>Quỹ Bảo trợ trẻ em</t>
  </si>
  <si>
    <t>Nguồn đóng góp</t>
  </si>
  <si>
    <t>Chia theo 
nguồn vốn</t>
  </si>
  <si>
    <t>S
T
T</t>
  </si>
  <si>
    <r>
      <rPr>
        <i/>
        <sz val="12"/>
        <rFont val="Times New Roman"/>
        <family val="1"/>
      </rPr>
      <t>Trong đó:</t>
    </r>
    <r>
      <rPr>
        <sz val="12"/>
        <rFont val="Times New Roman"/>
        <family val="1"/>
      </rPr>
      <t xml:space="preserve"> hoàn thành trong năm</t>
    </r>
  </si>
  <si>
    <t xml:space="preserve"> - Thu từ hoạt động kinh tế và sự nghiệp</t>
  </si>
  <si>
    <t xml:space="preserve"> - Thu từ tài sản được xác lập quyền sở hữu của nhà nước theo quy định</t>
  </si>
  <si>
    <t xml:space="preserve"> - Thu từ quỹ đất công ích và thu hoa lợi công sản khác</t>
  </si>
  <si>
    <t xml:space="preserve"> - Thuế sử dụng đất phi nông nghiệp</t>
  </si>
  <si>
    <t xml:space="preserve"> - Lệ phí môn bài thu từ cá nhân, hộ kinh doanh</t>
  </si>
  <si>
    <t xml:space="preserve"> - Thuế sử dụng đất nông nghiệp thu từ hộ gia đình</t>
  </si>
  <si>
    <t xml:space="preserve"> - Lệ phí trước bạ nhà, đất</t>
  </si>
  <si>
    <t xml:space="preserve">  - Thu thuế ngoài quốc doanh(TNDN+GTGT)</t>
  </si>
  <si>
    <t xml:space="preserve">  - Thu thuế thu nhập cá nhân</t>
  </si>
  <si>
    <t xml:space="preserve">  - Thu tiền sử dụng đất</t>
  </si>
  <si>
    <t xml:space="preserve"> - Bổ sung có mục tiêu</t>
  </si>
  <si>
    <t xml:space="preserve"> - Bổ sung cân đối ngân sách Nhà nước</t>
  </si>
  <si>
    <t>huyện trừ</t>
  </si>
  <si>
    <r>
      <rPr>
        <b/>
        <sz val="13"/>
        <rFont val="Times New Roman"/>
        <family val="1"/>
      </rPr>
      <t xml:space="preserve"> - </t>
    </r>
    <r>
      <rPr>
        <sz val="13"/>
        <rFont val="Times New Roman"/>
        <family val="1"/>
      </rPr>
      <t>Trợ cấp xã hội</t>
    </r>
  </si>
  <si>
    <r>
      <rPr>
        <b/>
        <sz val="13"/>
        <rFont val="Times New Roman"/>
        <family val="1"/>
      </rPr>
      <t xml:space="preserve"> -</t>
    </r>
    <r>
      <rPr>
        <sz val="13"/>
        <rFont val="Times New Roman"/>
        <family val="1"/>
      </rPr>
      <t xml:space="preserve"> Khác</t>
    </r>
  </si>
  <si>
    <t>chi khác</t>
  </si>
  <si>
    <t>Thiếu cân đối DT</t>
  </si>
  <si>
    <t>huyện giao</t>
  </si>
  <si>
    <t>xã giao</t>
  </si>
  <si>
    <t>xl</t>
  </si>
  <si>
    <t>CHỦ TỊCH</t>
  </si>
  <si>
    <t xml:space="preserve"> - Phí, lệ phí </t>
  </si>
  <si>
    <t xml:space="preserve"> - Trẻ mồ côi, người già không nơi nương tựa</t>
  </si>
  <si>
    <t xml:space="preserve">TM.UỶ BAN NHÂN DÂN </t>
  </si>
  <si>
    <t xml:space="preserve">TM.ỦY BAN NHÂN DÂN </t>
  </si>
  <si>
    <t xml:space="preserve"> - Thu khác </t>
  </si>
  <si>
    <t xml:space="preserve"> - Thu phạt, tịch thu khác theo quy định</t>
  </si>
  <si>
    <t>7. Chi thể dục, thể thao(cả Đại hội TDTT)</t>
  </si>
  <si>
    <t>UBND XÃ HOÀNG AN</t>
  </si>
  <si>
    <t xml:space="preserve"> - Đóng góp của nhân dân theo quy định</t>
  </si>
  <si>
    <t>Nguyễn Thành Chung</t>
  </si>
  <si>
    <t>Nguyễn Thị Yến</t>
  </si>
  <si>
    <t xml:space="preserve"> - Chi dân quân tự vệ</t>
  </si>
  <si>
    <t xml:space="preserve"> - Chi trật tự an toàn xã hội</t>
  </si>
  <si>
    <t xml:space="preserve"> - Nông, lâm, thủy lợi, hải sản</t>
  </si>
  <si>
    <t xml:space="preserve"> - Thị chính</t>
  </si>
  <si>
    <t xml:space="preserve"> - Thương mại, du lịch</t>
  </si>
  <si>
    <t xml:space="preserve"> - Các hoạt động kinh tế khác</t>
  </si>
  <si>
    <t xml:space="preserve">10.7. Hội Nông dân </t>
  </si>
  <si>
    <t xml:space="preserve">10.5. Hội Liên hiệp Phụ nữ </t>
  </si>
  <si>
    <t>10.8. Chi các hội đặc thù</t>
  </si>
  <si>
    <t xml:space="preserve">Thu
</t>
  </si>
  <si>
    <t xml:space="preserve">Chi
</t>
  </si>
  <si>
    <t>Cứng hóa đường GT trục xã thôn An Cập, xã Hoàng An, huyện Hiệp Hòa</t>
  </si>
  <si>
    <t>Đường GT thôn An Cập xã Hoàng An huyện Hiệp Hòa</t>
  </si>
  <si>
    <t xml:space="preserve">Công trình  khởi công mới </t>
  </si>
  <si>
    <t>Nhà 02 phòng và phòng chức năng trường THCS xã Hoàng An huyện Hiệp Hòa</t>
  </si>
  <si>
    <t>Ngày  12  tháng 01 năm 2021</t>
  </si>
  <si>
    <t xml:space="preserve">Công trình chuyển tiếp </t>
  </si>
  <si>
    <t>(Ban hành kèm theo Quyết định số: 6/QĐ-UBND ngày 13/01/2021 của UBND xã)</t>
  </si>
  <si>
    <t>10.2. Đảng Cộng sản Việt Nam (đã bao gồm kinh phí HĐ UBKTĐU)</t>
  </si>
  <si>
    <t>10.3. Mặt trận Tổ quốc Việt Nam (đã bao gồm kinh phí XD NTM)</t>
  </si>
  <si>
    <t>14. Nguồn làm lương</t>
  </si>
  <si>
    <t>Cứng hóa đường liên thôn Bảo An xã Hoàng An hyện Hiệp Hòa</t>
  </si>
  <si>
    <t xml:space="preserve"> - Thu hỗ trợ khi nhà nước thu hồi đất theo chế độ quy định</t>
  </si>
  <si>
    <t>Biểu số 103/CK TC-NSNN</t>
  </si>
  <si>
    <t>Biểu số 104/CK TC-NSNN</t>
  </si>
  <si>
    <t>Biểu số 105/CK TC-NSNN</t>
  </si>
  <si>
    <t>Biểu số 107/CK TC-NSNN</t>
  </si>
  <si>
    <t>Biểu số 106/CK TC-NSNN</t>
  </si>
  <si>
    <t>IV. Chi tạo nguồn CCTL</t>
  </si>
  <si>
    <t>Dự toán năm 2024</t>
  </si>
  <si>
    <t>UBND XÃ HOÀNG VÂN</t>
  </si>
  <si>
    <t>Dự toán năm 2025</t>
  </si>
  <si>
    <t>1. Chi giáo dục</t>
  </si>
  <si>
    <t>2. Chi ứng dụng, chuyển giao công nghệ</t>
  </si>
  <si>
    <t>4. Chi văn hóa, thông tin</t>
  </si>
  <si>
    <t>5. Chi phát thanh, truyền thanh</t>
  </si>
  <si>
    <t>6. Chi thể dục, thể thao</t>
  </si>
  <si>
    <t xml:space="preserve">7. Chi bảo vệ môi trường </t>
  </si>
  <si>
    <t xml:space="preserve">8. Chi các hoạt động kinh tế </t>
  </si>
  <si>
    <t>10. Chi cho công tác xã hội</t>
  </si>
  <si>
    <t>12. Dự phòng</t>
  </si>
  <si>
    <t>Quỹ Phòng chống thiên tai</t>
  </si>
  <si>
    <t>Quỹ hội người cao tuổi</t>
  </si>
  <si>
    <t xml:space="preserve">1. Công trình chuyển tiếp </t>
  </si>
  <si>
    <t xml:space="preserve">2. Công trình  khởi công mới </t>
  </si>
  <si>
    <t>3. Công trình đã quyết toán</t>
  </si>
  <si>
    <t>9. Chi hoạt động của cơ quan quản lý Nhà nước, Đảng, Đoàn thể</t>
  </si>
  <si>
    <t>11. Chi khác</t>
  </si>
  <si>
    <t>BIỂU CÂN ĐỐI TỔNG HỢP DỰ TOÁN NGÂN SÁCH XÃ NĂM 2026</t>
  </si>
  <si>
    <t>(Dự toán trình Hội đồng nhân dân Ban hành kèm theo Quyết định số:        /QĐ-UBND ngày 22/12/2025 của UBND xã)</t>
  </si>
  <si>
    <t>TỔNG HỢP DỰ TOÁN THU NGÂN SÁCH XÃ NĂM 2026</t>
  </si>
  <si>
    <t>TỔNG HỢP DỰ TOÁN CHI NGÂN SÁCH XÃ NĂM 2026</t>
  </si>
  <si>
    <t xml:space="preserve"> KẾ HOẠCH THU, CHI CÁC HOẠT ĐỘNG TÀI CHÍNH KHÁC NĂM 2026</t>
  </si>
  <si>
    <r>
      <t>DỰ TOÁN CHI ĐẦU TƯ PHÁT TRIỂN</t>
    </r>
    <r>
      <rPr>
        <b/>
        <vertAlign val="superscript"/>
        <sz val="14"/>
        <color rgb="FF000000"/>
        <rFont val="Times New Roman"/>
        <family val="1"/>
        <charset val="163"/>
      </rPr>
      <t>(1)</t>
    </r>
    <r>
      <rPr>
        <b/>
        <sz val="14"/>
        <color rgb="FF000000"/>
        <rFont val="Times New Roman"/>
        <family val="1"/>
        <charset val="163"/>
      </rPr>
      <t> NĂM 2026</t>
    </r>
  </si>
  <si>
    <t>Ước thực hiện năm 2025</t>
  </si>
  <si>
    <t>Kế hoạch năm 2026</t>
  </si>
  <si>
    <t>13. Tiết kiêm 5% chi đầu tư theo Nghị quyết số 245/NQ-QH</t>
  </si>
  <si>
    <t>14. Kinh phí để thực hiện đo đạc lập bản đồ địa chính, đăng ký đất đai, cấp GCN, xây dựng cơ sở dữ liệu đất đai</t>
  </si>
  <si>
    <t>15. Chi tạo nguồn CCTL</t>
  </si>
  <si>
    <t>Quy hoạch chi tiết  xây dựng khu dân cư Hoàng An tỷ lệ 1/500</t>
  </si>
  <si>
    <t>2025-2026</t>
  </si>
  <si>
    <t>Kế hoạch sử dụng đất năm 2026</t>
  </si>
  <si>
    <t>Quy hoạch chi tiết xây dựng khu dân cư thôn Đồng Điểm xã Thanh Vân tỷ lệ 1/500</t>
  </si>
  <si>
    <t>Điều chỉnh quy hoạch chi tiết xây dựng khu dân cư số 1 Thị Trấn Thắng huyện Hiệp Hòa 1/500</t>
  </si>
  <si>
    <t xml:space="preserve">Quy hoạch chung xã Hoàng Vân, tỉnh Bắc Ninh </t>
  </si>
  <si>
    <t>Cải tạo, sửa chữa các trường học do bị hư hại do cơn bão số 11 năm 2025 trên địa bàn xã Hoàng Vân, tỉnh Bắc Ninh</t>
  </si>
  <si>
    <t>Gia cố, khắc phục sự cố sạt lở, tràn đê bao xã Hoàng Vân, tỉnh Bắc Ninh</t>
  </si>
  <si>
    <t>Trường tiểu học Hoàng Vân. Hạng mục: Xây mới 15 phòng học và 01 nhà đa năng</t>
  </si>
  <si>
    <t>2025-2027</t>
  </si>
  <si>
    <t>Trường THCS Ngọc Sơn, xã Hoàng Vân tỉnh Bắc Ninh. Hạng mục 15 phòng học; Tòa nhà 3 tầng gồm các phòng chức năng và khu hiệu bộ</t>
  </si>
  <si>
    <t>Cải tạo, nâng cấp đoạn đường từ ngã 3 chợ Nội Đó đi bến đò Vạn Thạch, xã Hoàng Vân</t>
  </si>
  <si>
    <t>Cải tạo, nâng cấp đường giao thông thôn Liễu Ngạn, xã Hoàng Vân</t>
  </si>
  <si>
    <t>Cải tạo, nâng cấp đường giao thông thôn Quyền, xã Hoàng Vân</t>
  </si>
  <si>
    <t>Bể bơi Thanh Vân, huyện Hiệp Hòa</t>
  </si>
  <si>
    <t>Tu bổ Nghĩa trang liệt sỹ Hoàng Thanh, xã Hoàng Vân</t>
  </si>
  <si>
    <t>2026-2028</t>
  </si>
  <si>
    <t>Các dự án chuẩn bị đầu tư</t>
  </si>
  <si>
    <t>Giá trị thực hiện đến 31/12/2025</t>
  </si>
  <si>
    <t>Giá trị đã thanh toán đến 31/12/2025</t>
  </si>
  <si>
    <t>Dự toán năm 2026</t>
  </si>
  <si>
    <t xml:space="preserve">  - Thu thuế thu nhập doanh nghiệp khu vực ngoài quốc doanh</t>
  </si>
  <si>
    <t xml:space="preserve">  - Thu tiền cho thuê đất trả tiền hàng năm</t>
  </si>
  <si>
    <t xml:space="preserve">  - Thu cấp quyền khai thác khoáng sản</t>
  </si>
  <si>
    <t>3. Chi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</si>
</sst>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 &quot;€&quot;;\-#,##0\ &quot;€&quot;"/>
    <numFmt numFmtId="169" formatCode="_-* #,##0\ &quot;€&quot;_-;\-* #,##0\ &quot;€&quot;_-;_-* &quot;-&quot;\ &quot;€&quot;_-;_-@_-"/>
    <numFmt numFmtId="170" formatCode="_-* #,##0.00\ &quot;kr&quot;_-;\-* #,##0.00\ &quot;kr&quot;_-;_-* &quot;-&quot;??\ &quot;kr&quot;_-;_-@_-"/>
    <numFmt numFmtId="171" formatCode="&quot;Yes&quot;;&quot;Yes&quot;;&quot;No&quot;"/>
    <numFmt numFmtId="172" formatCode="_-* #,##0.00\ _₫_-;\-* #,##0.00\ _₫_-;_-* &quot;-&quot;??\ _₫_-;_-@_-"/>
    <numFmt numFmtId="173" formatCode="_(* #,##0_);_(* \(#,##0\);_(* &quot;-&quot;??_);_(@_)"/>
    <numFmt numFmtId="174" formatCode="_-&quot;€&quot;* #,##0_-;\-&quot;€&quot;* #,##0_-;_-&quot;€&quot;* &quot;-&quot;_-;_-@_-"/>
    <numFmt numFmtId="175" formatCode="##.##%"/>
    <numFmt numFmtId="176" formatCode="#,##0\ &quot;DM&quot;;\-#,##0\ &quot;DM&quot;"/>
    <numFmt numFmtId="177" formatCode="_ * #,##0.00_ ;_ * \-#,##0.00_ ;_ * &quot;-&quot;??_ ;_ @_ "/>
    <numFmt numFmtId="178" formatCode="_-* #,##0\ _₫_-;\-* #,##0\ _₫_-;_-* &quot;-&quot;\ _₫_-;_-@_-"/>
    <numFmt numFmtId="179" formatCode="&quot;₫&quot;#,##0;[Red]\-&quot;₫&quot;#,##0"/>
    <numFmt numFmtId="180" formatCode="00.000"/>
    <numFmt numFmtId="181" formatCode="_-* #,##0\ _F_-;\-* #,##0\ _F_-;_-* &quot;-&quot;\ _F_-;_-@_-"/>
    <numFmt numFmtId="182" formatCode="##.\ ###\ ###\ ###\ ###"/>
    <numFmt numFmtId="183" formatCode="_ &quot;\&quot;* #,##0_ ;_ &quot;\&quot;* \-#,##0_ ;_ &quot;\&quot;* &quot;-&quot;_ ;_ @_ "/>
    <numFmt numFmtId="184" formatCode="_ &quot;\&quot;* #,##0.00_ ;_ &quot;\&quot;* \-#,##0.00_ ;_ &quot;\&quot;* &quot;-&quot;??_ ;_ @_ "/>
    <numFmt numFmtId="185" formatCode="_ * #,##0_ ;_ * \-#,##0_ ;_ * &quot;-&quot;_ ;_ @_ "/>
    <numFmt numFmtId="186" formatCode="#,##0.0_);\(#,##0.0\)"/>
    <numFmt numFmtId="187" formatCode="_(* #,##0.0000_);_(* \(#,##0.0000\);_(* &quot;-&quot;??_);_(@_)"/>
    <numFmt numFmtId="188" formatCode="0.0%;[Red]\(0.0%\)"/>
    <numFmt numFmtId="189" formatCode="_ * #,##0.00_)&quot;£&quot;_ ;_ * \(#,##0.00\)&quot;£&quot;_ ;_ * &quot;-&quot;??_)&quot;£&quot;_ ;_ @_ "/>
    <numFmt numFmtId="190" formatCode="0.0%;\(0.0%\)"/>
    <numFmt numFmtId="191" formatCode="##,###.##"/>
    <numFmt numFmtId="192" formatCode="0.000_)"/>
    <numFmt numFmtId="193" formatCode="&quot;\&quot;#,##0;[Red]&quot;\&quot;&quot;\&quot;\-#,##0"/>
    <numFmt numFmtId="194" formatCode="_(* #,##0.00_);_(* \(#,##0.00\);_(* &quot;-&quot;&quot;?&quot;&quot;?&quot;_);_(@_)"/>
    <numFmt numFmtId="195" formatCode="_-&quot;£&quot;* #,##0_-;\-&quot;£&quot;* #,##0_-;_-&quot;£&quot;* &quot;-&quot;_-;_-@_-"/>
    <numFmt numFmtId="196" formatCode="_(* #,##0.000000000_);_(* \(#,##0.000000000\);_(* &quot;-&quot;??_);_(@_)"/>
    <numFmt numFmtId="197" formatCode="#,##0.0"/>
    <numFmt numFmtId="198" formatCode="_-* #,##0.00\ _L_t_-;\-* #,##0.00\ _L_t_-;_-* &quot;-&quot;??\ _L_t_-;_-@_-"/>
    <numFmt numFmtId="199" formatCode="#,##0;\(#,##0\)"/>
    <numFmt numFmtId="200" formatCode="##,##0%"/>
    <numFmt numFmtId="201" formatCode="#,###%"/>
    <numFmt numFmtId="202" formatCode="##.##"/>
    <numFmt numFmtId="203" formatCode="###,###"/>
    <numFmt numFmtId="204" formatCode="###.###"/>
    <numFmt numFmtId="205" formatCode="##,###.####"/>
    <numFmt numFmtId="206" formatCode="_-* #,##0.00\ &quot;₫&quot;_-;\-* #,##0.00\ &quot;₫&quot;_-;_-* &quot;-&quot;??\ &quot;₫&quot;_-;_-@_-"/>
    <numFmt numFmtId="207" formatCode="\$#,##0\ ;\(\$#,##0\)"/>
    <numFmt numFmtId="208" formatCode="\t0.00%"/>
    <numFmt numFmtId="209" formatCode="#0.##"/>
    <numFmt numFmtId="210" formatCode="##,##0.##"/>
    <numFmt numFmtId="211" formatCode="\U\S\$#,##0.00;\(\U\S\$#,##0.00\)"/>
    <numFmt numFmtId="212" formatCode="_-* #,##0\ _D_M_-;\-* #,##0\ _D_M_-;_-* &quot;-&quot;\ _D_M_-;_-@_-"/>
    <numFmt numFmtId="213" formatCode="_-* #,##0.00\ _D_M_-;\-* #,##0.00\ _D_M_-;_-* &quot;-&quot;??\ _D_M_-;_-@_-"/>
    <numFmt numFmtId="214" formatCode="\t#\ ??/??"/>
    <numFmt numFmtId="215" formatCode="#.\ ###\ ###\ ###\ ###"/>
    <numFmt numFmtId="216" formatCode=".\ ####\ ###\ ###\ ;###################################.0"/>
    <numFmt numFmtId="217" formatCode="_-[$€]* #,##0.00_-;\-[$€]* #,##0.00_-;_-[$€]* &quot;-&quot;??_-;_-@_-"/>
    <numFmt numFmtId="218" formatCode="_ * #,##0.00_)_d_ ;_ * \(#,##0.00\)_d_ ;_ * &quot;-&quot;??_)_d_ ;_ @_ "/>
    <numFmt numFmtId="219" formatCode="#,###;\-#,###;&quot;&quot;;_(@_)"/>
    <numFmt numFmtId="220" formatCode="#."/>
    <numFmt numFmtId="221" formatCode="0.000"/>
    <numFmt numFmtId="222" formatCode="#,##0\ &quot;$&quot;_);[Red]\(#,##0\ &quot;$&quot;\)"/>
    <numFmt numFmtId="223" formatCode="&quot;$&quot;###,0&quot;.&quot;00_);[Red]\(&quot;$&quot;###,0&quot;.&quot;00\)"/>
    <numFmt numFmtId="224" formatCode="&quot;\&quot;#,##0;[Red]\-&quot;\&quot;#,##0"/>
    <numFmt numFmtId="225" formatCode="&quot;\&quot;#,##0.00;\-&quot;\&quot;#,##0.00"/>
    <numFmt numFmtId="226" formatCode="&quot;VND&quot;#,##0_);[Red]\(&quot;VND&quot;#,##0\)"/>
    <numFmt numFmtId="227" formatCode="_-* #,##0\ _F_B_-;\-* #,##0\ _F_B_-;_-* &quot;-&quot;\ _F_B_-;_-@_-"/>
    <numFmt numFmtId="228" formatCode="#,##0.000_);\(#,##0.000\)"/>
    <numFmt numFmtId="229" formatCode="#,##0.00\ &quot;F&quot;;[Red]\-#,##0.00\ &quot;F&quot;"/>
    <numFmt numFmtId="230" formatCode=".\ ###\ ###\ ###\ ;###################################"/>
    <numFmt numFmtId="231" formatCode="_-* #,##0.0\ _F_-;\-* #,##0.0\ _F_-;_-* &quot;-&quot;??\ _F_-;_-@_-"/>
    <numFmt numFmtId="232" formatCode=".\ ######\ ###\ ###\ ;###################################.000"/>
    <numFmt numFmtId="233" formatCode="&quot;￥&quot;#,##0;&quot;￥&quot;\-#,##0"/>
    <numFmt numFmtId="234" formatCode="&quot;₫&quot;#,##0.00"/>
    <numFmt numFmtId="235" formatCode="#,##0.00\ \ "/>
    <numFmt numFmtId="236" formatCode="&quot;€&quot;#,##0_);\(&quot;€&quot;#,##0\)"/>
    <numFmt numFmtId="237" formatCode="#,##0\ &quot;F&quot;;\-#,##0\ &quot;F&quot;"/>
    <numFmt numFmtId="238" formatCode="#,##0\ &quot;F&quot;;[Red]\-#,##0\ &quot;F&quot;"/>
    <numFmt numFmtId="239" formatCode="_-* #,##0\ &quot;F&quot;_-;\-* #,##0\ &quot;F&quot;_-;_-* &quot;-&quot;\ &quot;F&quot;_-;_-@_-"/>
    <numFmt numFmtId="240" formatCode="mmm\-yyyy"/>
    <numFmt numFmtId="241" formatCode="_-&quot;₫&quot;* #,##0_-;\-&quot;₫&quot;* #,##0_-;_-&quot;₫&quot;* &quot;-&quot;_-;_-@_-"/>
    <numFmt numFmtId="242" formatCode="_-&quot;₫&quot;* #,##0.00_-;\-&quot;₫&quot;* #,##0.00_-;_-&quot;₫&quot;* &quot;-&quot;??_-;_-@_-"/>
    <numFmt numFmtId="243" formatCode="#,##0.00\ &quot;F&quot;;\-#,##0.00\ &quot;F&quot;"/>
    <numFmt numFmtId="244" formatCode="_-* #,##0\ &quot;DM&quot;_-;\-* #,##0\ &quot;DM&quot;_-;_-* &quot;-&quot;\ &quot;DM&quot;_-;_-@_-"/>
    <numFmt numFmtId="245" formatCode="_-* #,##0.00\ &quot;DM&quot;_-;\-* #,##0.00\ &quot;DM&quot;_-;_-* &quot;-&quot;??\ &quot;DM&quot;_-;_-@_-"/>
    <numFmt numFmtId="246" formatCode="_-* #,##0\ &quot;₫&quot;_-;\-* #,##0\ &quot;₫&quot;_-;_-* &quot;-&quot;\ &quot;₫&quot;_-;_-@_-"/>
    <numFmt numFmtId="247" formatCode="&quot;\&quot;#,##0.00;[Red]&quot;\&quot;\-#,##0.00"/>
    <numFmt numFmtId="248" formatCode="&quot;\&quot;#,##0;[Red]&quot;\&quot;\-#,##0"/>
    <numFmt numFmtId="249" formatCode="_-* #,##0_-;\-* #,##0_-;_-* &quot;-&quot;??_-;_-@_-"/>
    <numFmt numFmtId="250" formatCode="_-* #,##0.000_-;\-* #,##0.000_-;_-* &quot;-&quot;??_-;_-@_-"/>
    <numFmt numFmtId="251" formatCode="_(* #,##0.000_);_(* \(#,##0.000\);_(* &quot;-&quot;??_);_(@_)"/>
    <numFmt numFmtId="252" formatCode="#,##0;[Red]#,##0"/>
  </numFmts>
  <fonts count="251">
    <font>
      <sz val="10"/>
      <name val="Arial"/>
      <charset val="186"/>
    </font>
    <font>
      <sz val="10"/>
      <name val="Arial"/>
      <family val="2"/>
    </font>
    <font>
      <sz val="12"/>
      <name val="Times New Roman"/>
      <family val="1"/>
    </font>
    <font>
      <b/>
      <sz val="12"/>
      <name val="Times New Roman"/>
      <family val="1"/>
    </font>
    <font>
      <b/>
      <sz val="14"/>
      <name val="Times New Roman"/>
      <family val="1"/>
    </font>
    <font>
      <i/>
      <sz val="14"/>
      <name val="Times New Roman"/>
      <family val="1"/>
    </font>
    <font>
      <sz val="14"/>
      <name val="Times New Roman"/>
      <family val="1"/>
    </font>
    <font>
      <sz val="10"/>
      <name val="Times New Roman"/>
      <family val="1"/>
    </font>
    <font>
      <vertAlign val="superscript"/>
      <sz val="14"/>
      <name val="Times New Roman"/>
      <family val="1"/>
    </font>
    <font>
      <sz val="8"/>
      <name val="Arial"/>
      <family val="2"/>
    </font>
    <font>
      <b/>
      <i/>
      <sz val="14"/>
      <name val="Times New Roman"/>
      <family val="1"/>
    </font>
    <font>
      <b/>
      <sz val="10"/>
      <name val="Times New Roman"/>
      <family val="1"/>
    </font>
    <font>
      <sz val="12"/>
      <name val="Arial"/>
      <family val="2"/>
    </font>
    <font>
      <b/>
      <vertAlign val="superscript"/>
      <sz val="14"/>
      <name val="Times New Roman"/>
      <family val="1"/>
    </font>
    <font>
      <b/>
      <sz val="11"/>
      <name val="Times New Roman"/>
      <family val="1"/>
    </font>
    <font>
      <b/>
      <sz val="11"/>
      <name val="Arial"/>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sz val="13"/>
      <name val="Times New Roman"/>
      <family val="1"/>
    </font>
    <font>
      <sz val="10"/>
      <color indexed="10"/>
      <name val="Arial"/>
      <family val="2"/>
    </font>
    <font>
      <i/>
      <sz val="13"/>
      <name val="Times New Roman"/>
      <family val="1"/>
    </font>
    <font>
      <i/>
      <sz val="13"/>
      <color indexed="10"/>
      <name val="Times New Roman"/>
      <family val="1"/>
    </font>
    <font>
      <b/>
      <i/>
      <sz val="10"/>
      <name val="Times New Roman"/>
      <family val="1"/>
    </font>
    <font>
      <sz val="9"/>
      <name val="Times New Roman"/>
      <family val="1"/>
    </font>
    <font>
      <sz val="11"/>
      <color indexed="8"/>
      <name val="times new roman"/>
      <family val="2"/>
      <charset val="163"/>
    </font>
    <font>
      <sz val="12"/>
      <color indexed="8"/>
      <name val="Times New Roman"/>
      <family val="1"/>
    </font>
    <font>
      <sz val="13"/>
      <name val="Times New Roman"/>
      <family val="1"/>
    </font>
    <font>
      <sz val="11"/>
      <name val="Times New Roman"/>
      <family val="1"/>
    </font>
    <font>
      <sz val="12"/>
      <color indexed="9"/>
      <name val="Times New Roman"/>
      <family val="1"/>
    </font>
    <font>
      <b/>
      <sz val="12"/>
      <color indexed="9"/>
      <name val="Times New Roman"/>
      <family val="1"/>
    </font>
    <font>
      <sz val="13"/>
      <color indexed="9"/>
      <name val="Times New Roman"/>
      <family val="1"/>
    </font>
    <font>
      <b/>
      <sz val="11"/>
      <color indexed="9"/>
      <name val="Times New Roman"/>
      <family val="1"/>
    </font>
    <font>
      <sz val="11"/>
      <color indexed="9"/>
      <name val="Times New Roman"/>
      <family val="1"/>
    </font>
    <font>
      <sz val="12"/>
      <name val="VNI-Times"/>
    </font>
    <font>
      <sz val="12"/>
      <name val=".VnTime"/>
      <family val="2"/>
    </font>
    <font>
      <sz val="12"/>
      <name val="돋움체"/>
      <family val="3"/>
      <charset val="129"/>
    </font>
    <font>
      <b/>
      <sz val="10"/>
      <name val="SVNtimes new roman"/>
      <family val="2"/>
    </font>
    <font>
      <sz val="12"/>
      <name val="VNtimes new roman"/>
      <family val="2"/>
    </font>
    <font>
      <sz val="10"/>
      <name val="?? ??"/>
      <family val="1"/>
      <charset val="136"/>
    </font>
    <font>
      <sz val="11"/>
      <name val="??"/>
      <family val="3"/>
    </font>
    <font>
      <sz val="10"/>
      <name val=".VnArial"/>
      <family val="2"/>
    </font>
    <font>
      <sz val="10"/>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I-Times"/>
    </font>
    <font>
      <sz val="10"/>
      <name val="MS Sans Serif"/>
      <family val="2"/>
    </font>
    <font>
      <sz val="10"/>
      <name val="VNhelvetica"/>
      <family val="2"/>
    </font>
    <font>
      <sz val="10"/>
      <name val=".VnTime"/>
      <family val="2"/>
    </font>
    <font>
      <sz val="10"/>
      <color indexed="8"/>
      <name val="Arial"/>
      <family val="2"/>
    </font>
    <font>
      <sz val="11"/>
      <name val="VNI-Aptima"/>
    </font>
    <font>
      <sz val="11"/>
      <name val="–¾’©"/>
      <family val="1"/>
      <charset val="128"/>
    </font>
    <font>
      <sz val="14"/>
      <name val="VNTime"/>
    </font>
    <font>
      <b/>
      <u/>
      <sz val="14"/>
      <color indexed="8"/>
      <name val=".VnBook-AntiquaH"/>
      <family val="2"/>
    </font>
    <font>
      <sz val="12"/>
      <name val="???"/>
    </font>
    <font>
      <sz val="11"/>
      <name val=".VnTime"/>
      <family val="2"/>
    </font>
    <font>
      <sz val="10"/>
      <name val="VnTimes"/>
      <family val="2"/>
    </font>
    <font>
      <sz val="13"/>
      <name val="VNtimes new roman"/>
      <family val="2"/>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4"/>
      <name val=".VnTimeH"/>
      <family val="2"/>
    </font>
    <font>
      <sz val="12"/>
      <name val="±¼¸²Ã¼"/>
      <family val="3"/>
      <charset val="129"/>
    </font>
    <font>
      <sz val="12"/>
      <name val="¹UAAA¼"/>
      <family val="3"/>
      <charset val="129"/>
    </font>
    <font>
      <sz val="11"/>
      <name val="±¼¸²Ã¼"/>
      <family val="3"/>
      <charset val="129"/>
    </font>
    <font>
      <sz val="8"/>
      <name val="Times New Roman"/>
      <family val="1"/>
    </font>
    <font>
      <sz val="11"/>
      <color indexed="10"/>
      <name val="Arial"/>
      <family val="2"/>
    </font>
    <font>
      <sz val="12"/>
      <name val="Tms Rmn"/>
    </font>
    <font>
      <sz val="11"/>
      <name val="µ¸¿ò"/>
      <charset val="129"/>
    </font>
    <font>
      <sz val="12"/>
      <name val="µ¸¿òÃ¼"/>
      <family val="3"/>
      <charset val="129"/>
    </font>
    <font>
      <sz val="10"/>
      <name val="Helv"/>
    </font>
    <font>
      <b/>
      <sz val="10"/>
      <name val="Helv"/>
    </font>
    <font>
      <b/>
      <sz val="8"/>
      <color indexed="12"/>
      <name val="Arial"/>
      <family val="2"/>
    </font>
    <font>
      <sz val="8"/>
      <color indexed="8"/>
      <name val="Arial"/>
      <family val="2"/>
    </font>
    <font>
      <sz val="11"/>
      <name val="Tms Rmn"/>
    </font>
    <font>
      <sz val="11"/>
      <name val="VNI-Times"/>
    </font>
    <font>
      <sz val="11"/>
      <color indexed="8"/>
      <name val="Calibri"/>
      <family val="2"/>
      <charset val="1"/>
    </font>
    <font>
      <sz val="11"/>
      <color indexed="8"/>
      <name val="Arial"/>
      <family val="2"/>
    </font>
    <font>
      <sz val="11"/>
      <color indexed="8"/>
      <name val="Calibri"/>
      <family val="2"/>
      <charset val="163"/>
    </font>
    <font>
      <sz val="10"/>
      <name val="VNtimes new roman"/>
      <family val="2"/>
    </font>
    <font>
      <sz val="12"/>
      <color indexed="8"/>
      <name val="Times New Roman"/>
      <family val="2"/>
    </font>
    <font>
      <sz val="11"/>
      <name val="VNtimes new roman"/>
      <family val="2"/>
    </font>
    <font>
      <sz val="10"/>
      <name val="MS Serif"/>
      <family val="1"/>
    </font>
    <font>
      <sz val="11"/>
      <name val="VNcentury Gothic"/>
      <family val="2"/>
    </font>
    <font>
      <b/>
      <sz val="15"/>
      <name val="VNcentury Gothic"/>
      <family val="2"/>
    </font>
    <font>
      <sz val="12"/>
      <name val="SVNtimes new roman"/>
      <family val="2"/>
    </font>
    <font>
      <sz val="8"/>
      <name val="SVNtimes new roman"/>
      <family val="2"/>
    </font>
    <font>
      <sz val="10"/>
      <name val="VNI-Aptima"/>
    </font>
    <font>
      <sz val="10"/>
      <name val="SVNtimes new roman"/>
      <family val="2"/>
    </font>
    <font>
      <sz val="10"/>
      <name val="Arial CE"/>
      <charset val="238"/>
    </font>
    <font>
      <sz val="10"/>
      <color indexed="16"/>
      <name val="MS Serif"/>
      <family val="1"/>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color indexed="12"/>
      <name val="VNlucida sans"/>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0"/>
      <name val=".VnArialH"/>
      <family val="2"/>
    </font>
    <font>
      <b/>
      <sz val="12"/>
      <name val=".VnBook-AntiquaH"/>
      <family val="2"/>
    </font>
    <font>
      <sz val="13"/>
      <name val=".VnTime"/>
      <family val="2"/>
    </font>
    <font>
      <b/>
      <sz val="12"/>
      <color indexed="9"/>
      <name val="Tms Rmn"/>
    </font>
    <font>
      <b/>
      <sz val="12"/>
      <name val="Helv"/>
    </font>
    <font>
      <b/>
      <sz val="12"/>
      <name val="Arial"/>
      <family val="2"/>
    </font>
    <font>
      <b/>
      <sz val="1"/>
      <color indexed="8"/>
      <name val="Courier"/>
      <family val="3"/>
    </font>
    <font>
      <b/>
      <sz val="8"/>
      <name val="MS Sans Serif"/>
      <family val="2"/>
    </font>
    <font>
      <b/>
      <sz val="10"/>
      <name val=".VnTime"/>
      <family val="2"/>
    </font>
    <font>
      <b/>
      <sz val="14"/>
      <name val=".VnTimeH"/>
      <family val="2"/>
    </font>
    <font>
      <u/>
      <sz val="10"/>
      <color indexed="12"/>
      <name val="Arial"/>
      <family val="2"/>
    </font>
    <font>
      <u/>
      <sz val="12"/>
      <color indexed="12"/>
      <name val=".VnTime"/>
      <family val="2"/>
    </font>
    <font>
      <i/>
      <sz val="10"/>
      <name val=".VnTime"/>
      <family val="2"/>
    </font>
    <font>
      <b/>
      <sz val="10"/>
      <name val=".VnArial"/>
      <family val="2"/>
    </font>
    <font>
      <sz val="8"/>
      <name val="VNarial"/>
      <family val="2"/>
    </font>
    <font>
      <b/>
      <sz val="11"/>
      <name val="Helv"/>
    </font>
    <font>
      <sz val="10"/>
      <name val=".VnAvant"/>
      <family val="2"/>
    </font>
    <font>
      <sz val="7"/>
      <name val="Small Fonts"/>
      <family val="2"/>
    </font>
    <font>
      <b/>
      <sz val="12"/>
      <name val="VN-NTime"/>
      <family val="2"/>
    </font>
    <font>
      <sz val="12"/>
      <name val="바탕체"/>
      <family val="1"/>
      <charset val="129"/>
    </font>
    <font>
      <sz val="13"/>
      <name val="Times New Roman"/>
      <family val="1"/>
      <charset val="163"/>
    </font>
    <font>
      <sz val="10"/>
      <name val="Arial"/>
      <family val="2"/>
      <charset val="163"/>
    </font>
    <font>
      <sz val="11"/>
      <name val="Arial"/>
      <family val="2"/>
    </font>
    <font>
      <sz val="12"/>
      <name val=".VnArial Narrow"/>
      <family val="2"/>
    </font>
    <font>
      <sz val="14"/>
      <name val="System"/>
      <family val="2"/>
    </font>
    <font>
      <sz val="12"/>
      <name val="Helv"/>
    </font>
    <font>
      <b/>
      <sz val="10"/>
      <name val="MS Sans Serif"/>
      <family val="2"/>
    </font>
    <font>
      <b/>
      <sz val="10"/>
      <color indexed="18"/>
      <name val="VNarial"/>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10.5"/>
      <name val=".VnAvantH"/>
      <family val="2"/>
    </font>
    <font>
      <sz val="10"/>
      <name val="Helv"/>
      <charset val="204"/>
    </font>
    <font>
      <b/>
      <sz val="8"/>
      <color indexed="8"/>
      <name val="Helv"/>
    </font>
    <font>
      <sz val="13"/>
      <name val=".VnArial"/>
      <family val="2"/>
    </font>
    <font>
      <sz val="8"/>
      <name val=".VnTime"/>
      <family val="2"/>
    </font>
    <font>
      <sz val="9.5"/>
      <name val=".VnBlackH"/>
      <family val="2"/>
    </font>
    <font>
      <b/>
      <sz val="10"/>
      <name val=".VnBahamasBH"/>
      <family val="2"/>
    </font>
    <font>
      <b/>
      <sz val="11"/>
      <name val=".VnArialH"/>
      <family val="2"/>
    </font>
    <font>
      <b/>
      <sz val="10"/>
      <name val=".VnTimeH"/>
      <family val="2"/>
    </font>
    <font>
      <b/>
      <sz val="11"/>
      <name val=".VnTimeH"/>
      <family val="2"/>
    </font>
    <font>
      <b/>
      <sz val="10"/>
      <name val=".VnArialH"/>
      <family val="2"/>
    </font>
    <font>
      <sz val="10"/>
      <name val=".VnArial Narrow"/>
      <family val="2"/>
    </font>
    <font>
      <sz val="12"/>
      <name val="VNTime"/>
      <family val="2"/>
    </font>
    <font>
      <sz val="12"/>
      <name val="VNTime"/>
    </font>
    <font>
      <sz val="11"/>
      <name val=".VnAvant"/>
      <family val="2"/>
    </font>
    <font>
      <b/>
      <sz val="13"/>
      <color indexed="8"/>
      <name val=".VnTimeH"/>
      <family val="2"/>
    </font>
    <font>
      <sz val="14"/>
      <name val=".Vn3DH"/>
      <family val="2"/>
    </font>
    <font>
      <b/>
      <sz val="14"/>
      <name val=".VnTime"/>
      <family val="2"/>
    </font>
    <font>
      <sz val="14"/>
      <name val="VnTime"/>
      <family val="2"/>
    </font>
    <font>
      <b/>
      <sz val="8"/>
      <name val="VN Helvetica"/>
    </font>
    <font>
      <sz val="10"/>
      <name val="VNlucida sans"/>
      <family val="2"/>
    </font>
    <font>
      <sz val="9"/>
      <name val=".VnTime"/>
      <family val="2"/>
    </font>
    <font>
      <b/>
      <sz val="12"/>
      <name val=".VnTime"/>
      <family val="2"/>
    </font>
    <font>
      <b/>
      <sz val="10"/>
      <name val="VN AvantGBook"/>
    </font>
    <font>
      <b/>
      <sz val="16"/>
      <name val=".VnTime"/>
      <family val="2"/>
    </font>
    <font>
      <b/>
      <i/>
      <sz val="12"/>
      <name val=".VnTime"/>
      <family val="2"/>
    </font>
    <font>
      <sz val="14"/>
      <name val=".VnArial"/>
      <family val="2"/>
    </font>
    <font>
      <sz val="16"/>
      <name val="AngsanaUPC"/>
      <family val="3"/>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0"/>
      <name val="Helv"/>
      <family val="2"/>
    </font>
    <font>
      <sz val="12"/>
      <name val="바탕체"/>
      <family val="1"/>
    </font>
    <font>
      <sz val="10"/>
      <name val="굴림체"/>
      <family val="3"/>
      <charset val="129"/>
    </font>
    <font>
      <sz val="10"/>
      <name val="돋움체"/>
      <family val="3"/>
      <charset val="129"/>
    </font>
    <font>
      <sz val="9"/>
      <name val="Arial"/>
      <family val="2"/>
    </font>
    <font>
      <sz val="11"/>
      <name val="ＭＳ 明朝"/>
      <family val="1"/>
      <charset val="128"/>
    </font>
    <font>
      <i/>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charset val="163"/>
      <scheme val="minor"/>
    </font>
    <font>
      <sz val="14"/>
      <color theme="1"/>
      <name val="Times New Roman"/>
      <family val="2"/>
    </font>
    <font>
      <sz val="11"/>
      <color theme="1"/>
      <name val="times new roman"/>
      <family val="2"/>
      <charset val="163"/>
    </font>
    <font>
      <sz val="11"/>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Times New Roman"/>
      <family val="1"/>
    </font>
    <font>
      <b/>
      <sz val="12"/>
      <color rgb="FF000000"/>
      <name val="Times New Roman"/>
      <family val="1"/>
    </font>
    <font>
      <sz val="12"/>
      <color rgb="FF000000"/>
      <name val="Times New Roman"/>
      <family val="1"/>
    </font>
    <font>
      <i/>
      <sz val="12"/>
      <color rgb="FF000000"/>
      <name val="Times New Roman"/>
      <family val="1"/>
    </font>
    <font>
      <sz val="10"/>
      <color rgb="FF000000"/>
      <name val="Times New Roman"/>
      <family val="1"/>
    </font>
    <font>
      <sz val="10"/>
      <color theme="1"/>
      <name val="Times New Roman"/>
      <family val="1"/>
    </font>
    <font>
      <b/>
      <i/>
      <sz val="12"/>
      <color rgb="FF000000"/>
      <name val="Times New Roman"/>
      <family val="1"/>
    </font>
    <font>
      <b/>
      <sz val="10"/>
      <name val="Arial"/>
      <family val="2"/>
    </font>
    <font>
      <sz val="10"/>
      <name val="Arial"/>
      <family val="2"/>
    </font>
    <font>
      <i/>
      <sz val="11"/>
      <name val="Times New Roman"/>
      <family val="1"/>
    </font>
    <font>
      <b/>
      <i/>
      <sz val="12"/>
      <name val="Times New Roman"/>
      <family val="1"/>
    </font>
    <font>
      <sz val="14"/>
      <name val="Arial"/>
      <family val="2"/>
    </font>
    <font>
      <b/>
      <sz val="11"/>
      <color theme="1"/>
      <name val="times new roman"/>
      <family val="1"/>
    </font>
    <font>
      <sz val="10"/>
      <color rgb="FFFF0000"/>
      <name val="Arial"/>
      <family val="2"/>
    </font>
    <font>
      <b/>
      <sz val="10"/>
      <color rgb="FFFF0000"/>
      <name val="Arial"/>
      <family val="2"/>
    </font>
    <font>
      <sz val="12"/>
      <name val="Arial"/>
      <family val="2"/>
      <charset val="163"/>
    </font>
    <font>
      <sz val="12"/>
      <color theme="1"/>
      <name val="Times New Roman"/>
      <family val="1"/>
    </font>
    <font>
      <b/>
      <sz val="14"/>
      <color rgb="FF222222"/>
      <name val="Times New Roman"/>
      <family val="1"/>
      <charset val="163"/>
    </font>
    <font>
      <sz val="14"/>
      <name val="Times New Roman"/>
      <family val="1"/>
      <charset val="163"/>
    </font>
    <font>
      <b/>
      <sz val="14"/>
      <color rgb="FF000000"/>
      <name val="Times New Roman"/>
      <family val="1"/>
      <charset val="163"/>
    </font>
    <font>
      <b/>
      <vertAlign val="superscript"/>
      <sz val="14"/>
      <color rgb="FF000000"/>
      <name val="Times New Roman"/>
      <family val="1"/>
      <charset val="163"/>
    </font>
    <font>
      <i/>
      <sz val="14"/>
      <color rgb="FF000000"/>
      <name val="Times New Roman"/>
      <family val="1"/>
      <charset val="163"/>
    </font>
    <font>
      <sz val="13"/>
      <color theme="1"/>
      <name val="Times New Roman"/>
      <family val="1"/>
    </font>
    <font>
      <sz val="12"/>
      <name val="Times New Roman"/>
      <family val="1"/>
      <charset val="163"/>
    </font>
    <font>
      <b/>
      <sz val="12"/>
      <name val="Times New Roman"/>
      <family val="1"/>
      <charset val="163"/>
    </font>
    <font>
      <sz val="11"/>
      <color theme="1"/>
      <name val="Times New Roman"/>
      <family val="1"/>
    </font>
    <font>
      <sz val="12"/>
      <color rgb="FF222222"/>
      <name val="Times New Roman"/>
      <family val="1"/>
      <charset val="163"/>
    </font>
  </fonts>
  <fills count="73">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15"/>
      </patternFill>
    </fill>
    <fill>
      <patternFill patternType="solid">
        <fgColor indexed="26"/>
        <bgColor indexed="9"/>
      </patternFill>
    </fill>
    <fill>
      <patternFill patternType="solid">
        <fgColor indexed="9"/>
        <bgColor indexed="10"/>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style="double">
        <color indexed="64"/>
      </bottom>
      <diagonal/>
    </border>
    <border>
      <left style="thick">
        <color indexed="12"/>
      </left>
      <right/>
      <top style="thick">
        <color indexed="12"/>
      </top>
      <bottom/>
      <diagonal/>
    </border>
    <border>
      <left style="thick">
        <color indexed="64"/>
      </left>
      <right/>
      <top style="thick">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0"/>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dotted">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1773">
    <xf numFmtId="0" fontId="0" fillId="0" borderId="0"/>
    <xf numFmtId="174" fontId="49" fillId="0" borderId="0" applyFont="0" applyFill="0" applyBorder="0" applyAlignment="0" applyProtection="0"/>
    <xf numFmtId="0" fontId="50" fillId="0" borderId="0" applyNumberFormat="0" applyFill="0" applyBorder="0" applyAlignment="0" applyProtection="0"/>
    <xf numFmtId="3" fontId="51" fillId="0" borderId="1"/>
    <xf numFmtId="175" fontId="52" fillId="0" borderId="2">
      <alignment horizontal="center"/>
      <protection hidden="1"/>
    </xf>
    <xf numFmtId="175" fontId="52" fillId="0" borderId="2">
      <alignment horizontal="center"/>
      <protection hidden="1"/>
    </xf>
    <xf numFmtId="175" fontId="52" fillId="0" borderId="2">
      <alignment horizontal="center"/>
      <protection hidden="1"/>
    </xf>
    <xf numFmtId="175" fontId="52" fillId="0" borderId="2">
      <alignment horizontal="center"/>
      <protection hidden="1"/>
    </xf>
    <xf numFmtId="173" fontId="53" fillId="0" borderId="3" applyFont="0" applyBorder="0"/>
    <xf numFmtId="0" fontId="16" fillId="0" borderId="0"/>
    <xf numFmtId="0" fontId="54" fillId="0" borderId="0" applyFont="0" applyFill="0" applyBorder="0" applyAlignment="0" applyProtection="0"/>
    <xf numFmtId="176" fontId="55" fillId="0" borderId="0" applyFont="0" applyFill="0" applyBorder="0" applyAlignment="0" applyProtection="0"/>
    <xf numFmtId="0" fontId="16" fillId="0" borderId="0" applyNumberFormat="0" applyFill="0" applyBorder="0" applyAlignment="0" applyProtection="0"/>
    <xf numFmtId="177" fontId="56" fillId="0" borderId="0" applyFont="0" applyFill="0" applyBorder="0" applyAlignment="0" applyProtection="0"/>
    <xf numFmtId="0" fontId="57" fillId="0" borderId="4"/>
    <xf numFmtId="178" fontId="16" fillId="0" borderId="0" applyFont="0" applyFill="0" applyBorder="0" applyAlignment="0" applyProtection="0"/>
    <xf numFmtId="165" fontId="58" fillId="0" borderId="0" applyFont="0" applyFill="0" applyBorder="0" applyAlignment="0" applyProtection="0"/>
    <xf numFmtId="167" fontId="58" fillId="0" borderId="0" applyFont="0" applyFill="0" applyBorder="0" applyAlignment="0" applyProtection="0"/>
    <xf numFmtId="179" fontId="59" fillId="0" borderId="0" applyFont="0" applyFill="0" applyBorder="0" applyAlignment="0" applyProtection="0"/>
    <xf numFmtId="0" fontId="60"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61" fillId="0" borderId="0"/>
    <xf numFmtId="0" fontId="16" fillId="0" borderId="0" applyNumberFormat="0" applyFill="0" applyBorder="0" applyAlignment="0" applyProtection="0"/>
    <xf numFmtId="169" fontId="62" fillId="0" borderId="0" applyFont="0" applyFill="0" applyBorder="0" applyAlignment="0" applyProtection="0"/>
    <xf numFmtId="169" fontId="62" fillId="0" borderId="0" applyFont="0" applyFill="0" applyBorder="0" applyAlignment="0" applyProtection="0"/>
    <xf numFmtId="0" fontId="63" fillId="0" borderId="0"/>
    <xf numFmtId="0" fontId="63" fillId="0" borderId="0"/>
    <xf numFmtId="180" fontId="64"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alignment vertical="top"/>
    </xf>
    <xf numFmtId="0" fontId="66" fillId="0" borderId="0">
      <alignment vertical="top"/>
    </xf>
    <xf numFmtId="0" fontId="65" fillId="0" borderId="0" applyNumberFormat="0" applyFill="0" applyBorder="0" applyAlignment="0" applyProtection="0"/>
    <xf numFmtId="169" fontId="62" fillId="0" borderId="0" applyFont="0" applyFill="0" applyBorder="0" applyAlignment="0" applyProtection="0"/>
    <xf numFmtId="174" fontId="49" fillId="0" borderId="0" applyFont="0" applyFill="0" applyBorder="0" applyAlignment="0" applyProtection="0"/>
    <xf numFmtId="167" fontId="49" fillId="0" borderId="0" applyFont="0" applyFill="0" applyBorder="0" applyAlignment="0" applyProtection="0"/>
    <xf numFmtId="0" fontId="62" fillId="0" borderId="0" applyFont="0" applyFill="0" applyBorder="0" applyAlignment="0" applyProtection="0"/>
    <xf numFmtId="165" fontId="49" fillId="0" borderId="0" applyFont="0" applyFill="0" applyBorder="0" applyAlignment="0" applyProtection="0"/>
    <xf numFmtId="169" fontId="62" fillId="0" borderId="0" applyFont="0" applyFill="0" applyBorder="0" applyAlignment="0" applyProtection="0"/>
    <xf numFmtId="0" fontId="62" fillId="0" borderId="0" applyFont="0" applyFill="0" applyBorder="0" applyAlignment="0" applyProtection="0"/>
    <xf numFmtId="167" fontId="49" fillId="0" borderId="0" applyFont="0" applyFill="0" applyBorder="0" applyAlignment="0" applyProtection="0"/>
    <xf numFmtId="181" fontId="62" fillId="0" borderId="0" applyFont="0" applyFill="0" applyBorder="0" applyAlignment="0" applyProtection="0"/>
    <xf numFmtId="165" fontId="49" fillId="0" borderId="0" applyFont="0" applyFill="0" applyBorder="0" applyAlignment="0" applyProtection="0"/>
    <xf numFmtId="167" fontId="49" fillId="0" borderId="0" applyFont="0" applyFill="0" applyBorder="0" applyAlignment="0" applyProtection="0"/>
    <xf numFmtId="181" fontId="62" fillId="0" borderId="0" applyFont="0" applyFill="0" applyBorder="0" applyAlignment="0" applyProtection="0"/>
    <xf numFmtId="0" fontId="62" fillId="0" borderId="0" applyFont="0" applyFill="0" applyBorder="0" applyAlignment="0" applyProtection="0"/>
    <xf numFmtId="165" fontId="49" fillId="0" borderId="0" applyFont="0" applyFill="0" applyBorder="0" applyAlignment="0" applyProtection="0"/>
    <xf numFmtId="174" fontId="49" fillId="0" borderId="0" applyFont="0" applyFill="0" applyBorder="0" applyAlignment="0" applyProtection="0"/>
    <xf numFmtId="0" fontId="65" fillId="0" borderId="0" applyNumberFormat="0" applyFill="0" applyBorder="0" applyAlignment="0" applyProtection="0"/>
    <xf numFmtId="0" fontId="67" fillId="0" borderId="0"/>
    <xf numFmtId="165" fontId="49" fillId="0" borderId="0" applyFont="0" applyFill="0" applyBorder="0" applyAlignment="0" applyProtection="0"/>
    <xf numFmtId="181" fontId="62" fillId="0" borderId="0" applyFont="0" applyFill="0" applyBorder="0" applyAlignment="0" applyProtection="0"/>
    <xf numFmtId="0" fontId="62" fillId="0" borderId="0" applyFont="0" applyFill="0" applyBorder="0" applyAlignment="0" applyProtection="0"/>
    <xf numFmtId="174" fontId="49" fillId="0" borderId="0" applyFont="0" applyFill="0" applyBorder="0" applyAlignment="0" applyProtection="0"/>
    <xf numFmtId="167" fontId="49" fillId="0" borderId="0" applyFont="0" applyFill="0" applyBorder="0" applyAlignment="0" applyProtection="0"/>
    <xf numFmtId="182" fontId="64" fillId="0" borderId="0" applyFont="0" applyFill="0" applyBorder="0" applyAlignment="0" applyProtection="0"/>
    <xf numFmtId="0" fontId="68" fillId="0" borderId="0"/>
    <xf numFmtId="0" fontId="68" fillId="0" borderId="0"/>
    <xf numFmtId="0" fontId="68" fillId="0" borderId="0"/>
    <xf numFmtId="0" fontId="16" fillId="0" borderId="0"/>
    <xf numFmtId="1" fontId="69" fillId="0" borderId="1" applyBorder="0" applyAlignment="0">
      <alignment horizontal="center"/>
    </xf>
    <xf numFmtId="0" fontId="49" fillId="0" borderId="0" applyFont="0" applyFill="0" applyBorder="0" applyAlignment="0"/>
    <xf numFmtId="3" fontId="51" fillId="0" borderId="1"/>
    <xf numFmtId="0" fontId="70" fillId="2" borderId="0"/>
    <xf numFmtId="183" fontId="71" fillId="0" borderId="0" applyFont="0" applyFill="0" applyBorder="0" applyAlignment="0" applyProtection="0"/>
    <xf numFmtId="183" fontId="71" fillId="0" borderId="0" applyFont="0" applyFill="0" applyBorder="0" applyAlignment="0" applyProtection="0"/>
    <xf numFmtId="183" fontId="71" fillId="0" borderId="0" applyFont="0" applyFill="0" applyBorder="0" applyAlignment="0" applyProtection="0"/>
    <xf numFmtId="0" fontId="70" fillId="2" borderId="0"/>
    <xf numFmtId="0" fontId="50" fillId="2" borderId="0"/>
    <xf numFmtId="0" fontId="72" fillId="2" borderId="0"/>
    <xf numFmtId="182" fontId="64" fillId="0" borderId="0" applyFont="0" applyFill="0" applyBorder="0" applyAlignment="0" applyProtection="0"/>
    <xf numFmtId="0" fontId="73" fillId="0" borderId="0"/>
    <xf numFmtId="0" fontId="74" fillId="0" borderId="0" applyAlignment="0"/>
    <xf numFmtId="9" fontId="75" fillId="0" borderId="0" applyFont="0" applyFill="0" applyBorder="0" applyAlignment="0" applyProtection="0"/>
    <xf numFmtId="0" fontId="76" fillId="2" borderId="0"/>
    <xf numFmtId="0" fontId="76" fillId="2" borderId="0"/>
    <xf numFmtId="0" fontId="50" fillId="2" borderId="0"/>
    <xf numFmtId="0" fontId="72" fillId="2" borderId="0"/>
    <xf numFmtId="0" fontId="50" fillId="0" borderId="0"/>
    <xf numFmtId="0" fontId="20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0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20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20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03" fillId="4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203" fillId="4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77" fillId="2" borderId="0"/>
    <xf numFmtId="0" fontId="77" fillId="2" borderId="0"/>
    <xf numFmtId="0" fontId="50" fillId="2" borderId="0"/>
    <xf numFmtId="0" fontId="72" fillId="2" borderId="0"/>
    <xf numFmtId="0" fontId="78" fillId="0" borderId="0">
      <alignment wrapText="1"/>
    </xf>
    <xf numFmtId="0" fontId="78" fillId="0" borderId="0">
      <alignment wrapText="1"/>
    </xf>
    <xf numFmtId="0" fontId="50" fillId="0" borderId="0">
      <alignment wrapText="1"/>
    </xf>
    <xf numFmtId="0" fontId="72" fillId="0" borderId="0">
      <alignment wrapText="1"/>
    </xf>
    <xf numFmtId="0" fontId="203" fillId="4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203" fillId="5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20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203" fillId="51"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03" fillId="52"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203" fillId="53"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173" fontId="79" fillId="0" borderId="5" applyNumberFormat="0" applyFont="0" applyBorder="0" applyAlignment="0">
      <alignment horizontal="center" vertical="center"/>
    </xf>
    <xf numFmtId="0" fontId="65" fillId="0" borderId="0"/>
    <xf numFmtId="0" fontId="65" fillId="0" borderId="0"/>
    <xf numFmtId="0" fontId="65" fillId="0" borderId="0"/>
    <xf numFmtId="0" fontId="65" fillId="0" borderId="0"/>
    <xf numFmtId="0" fontId="50" fillId="0" borderId="0"/>
    <xf numFmtId="0" fontId="204" fillId="54"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204" fillId="55"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204"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204"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204" fillId="56"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20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204" fillId="5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204" fillId="5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204" fillId="5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204" fillId="60"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204" fillId="6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204" fillId="62"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83" fontId="80" fillId="0" borderId="0" applyFont="0" applyFill="0" applyBorder="0" applyAlignment="0" applyProtection="0"/>
    <xf numFmtId="0" fontId="81" fillId="0" borderId="0" applyFont="0" applyFill="0" applyBorder="0" applyAlignment="0" applyProtection="0"/>
    <xf numFmtId="183" fontId="82" fillId="0" borderId="0" applyFont="0" applyFill="0" applyBorder="0" applyAlignment="0" applyProtection="0"/>
    <xf numFmtId="184" fontId="80" fillId="0" borderId="0" applyFont="0" applyFill="0" applyBorder="0" applyAlignment="0" applyProtection="0"/>
    <xf numFmtId="0" fontId="81" fillId="0" borderId="0" applyFont="0" applyFill="0" applyBorder="0" applyAlignment="0" applyProtection="0"/>
    <xf numFmtId="184" fontId="82" fillId="0" borderId="0" applyFont="0" applyFill="0" applyBorder="0" applyAlignment="0" applyProtection="0"/>
    <xf numFmtId="0" fontId="83" fillId="0" borderId="0">
      <alignment horizontal="center" wrapText="1"/>
      <protection locked="0"/>
    </xf>
    <xf numFmtId="0" fontId="83" fillId="0" borderId="0">
      <alignment horizontal="center" wrapText="1"/>
      <protection locked="0"/>
    </xf>
    <xf numFmtId="185" fontId="80" fillId="0" borderId="0" applyFont="0" applyFill="0" applyBorder="0" applyAlignment="0" applyProtection="0"/>
    <xf numFmtId="0" fontId="81" fillId="0" borderId="0" applyFont="0" applyFill="0" applyBorder="0" applyAlignment="0" applyProtection="0"/>
    <xf numFmtId="185" fontId="82" fillId="0" borderId="0" applyFont="0" applyFill="0" applyBorder="0" applyAlignment="0" applyProtection="0"/>
    <xf numFmtId="177" fontId="80" fillId="0" borderId="0" applyFont="0" applyFill="0" applyBorder="0" applyAlignment="0" applyProtection="0"/>
    <xf numFmtId="0" fontId="81" fillId="0" borderId="0" applyFont="0" applyFill="0" applyBorder="0" applyAlignment="0" applyProtection="0"/>
    <xf numFmtId="177" fontId="82" fillId="0" borderId="0" applyFont="0" applyFill="0" applyBorder="0" applyAlignment="0" applyProtection="0"/>
    <xf numFmtId="174" fontId="49" fillId="0" borderId="0" applyFont="0" applyFill="0" applyBorder="0" applyAlignment="0" applyProtection="0"/>
    <xf numFmtId="0" fontId="205" fillId="6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84" fillId="0" borderId="0"/>
    <xf numFmtId="0" fontId="85" fillId="0" borderId="0" applyNumberFormat="0" applyFill="0" applyBorder="0" applyAlignment="0" applyProtection="0"/>
    <xf numFmtId="0" fontId="81" fillId="0" borderId="0"/>
    <xf numFmtId="0" fontId="86" fillId="0" borderId="0"/>
    <xf numFmtId="0" fontId="81" fillId="0" borderId="0"/>
    <xf numFmtId="0" fontId="87" fillId="0" borderId="0"/>
    <xf numFmtId="0" fontId="72" fillId="0" borderId="0"/>
    <xf numFmtId="0" fontId="16" fillId="0" borderId="0" applyFill="0" applyBorder="0" applyAlignment="0"/>
    <xf numFmtId="186" fontId="88" fillId="0" borderId="0" applyFill="0" applyBorder="0" applyAlignment="0"/>
    <xf numFmtId="187" fontId="88" fillId="0" borderId="0" applyFill="0" applyBorder="0" applyAlignment="0"/>
    <xf numFmtId="188" fontId="88" fillId="0" borderId="0" applyFill="0" applyBorder="0" applyAlignment="0"/>
    <xf numFmtId="189" fontId="16" fillId="0" borderId="0" applyFill="0" applyBorder="0" applyAlignment="0"/>
    <xf numFmtId="166" fontId="88" fillId="0" borderId="0" applyFill="0" applyBorder="0" applyAlignment="0"/>
    <xf numFmtId="190" fontId="88" fillId="0" borderId="0" applyFill="0" applyBorder="0" applyAlignment="0"/>
    <xf numFmtId="186" fontId="88" fillId="0" borderId="0" applyFill="0" applyBorder="0" applyAlignment="0"/>
    <xf numFmtId="0" fontId="206" fillId="64" borderId="52" applyNumberFormat="0" applyAlignment="0" applyProtection="0"/>
    <xf numFmtId="0" fontId="26" fillId="21" borderId="6" applyNumberFormat="0" applyAlignment="0" applyProtection="0"/>
    <xf numFmtId="0" fontId="26" fillId="21" borderId="6" applyNumberFormat="0" applyAlignment="0" applyProtection="0"/>
    <xf numFmtId="0" fontId="89" fillId="0" borderId="0"/>
    <xf numFmtId="191" fontId="90" fillId="0" borderId="4" applyBorder="0"/>
    <xf numFmtId="191" fontId="91" fillId="0" borderId="7">
      <protection locked="0"/>
    </xf>
    <xf numFmtId="209" fontId="104" fillId="0" borderId="7"/>
    <xf numFmtId="0" fontId="207" fillId="65" borderId="53" applyNumberFormat="0" applyAlignment="0" applyProtection="0"/>
    <xf numFmtId="0" fontId="28" fillId="22" borderId="8" applyNumberFormat="0" applyAlignment="0" applyProtection="0"/>
    <xf numFmtId="0" fontId="28" fillId="22" borderId="8" applyNumberFormat="0" applyAlignment="0" applyProtection="0"/>
    <xf numFmtId="173" fontId="56" fillId="0" borderId="0" applyFont="0" applyFill="0" applyBorder="0" applyAlignment="0" applyProtection="0"/>
    <xf numFmtId="1" fontId="105" fillId="0" borderId="9" applyBorder="0"/>
    <xf numFmtId="192" fontId="92" fillId="0" borderId="0"/>
    <xf numFmtId="192" fontId="92" fillId="0" borderId="0"/>
    <xf numFmtId="192" fontId="92" fillId="0" borderId="0"/>
    <xf numFmtId="192" fontId="92" fillId="0" borderId="0"/>
    <xf numFmtId="192" fontId="92" fillId="0" borderId="0"/>
    <xf numFmtId="192" fontId="92" fillId="0" borderId="0"/>
    <xf numFmtId="192" fontId="92" fillId="0" borderId="0"/>
    <xf numFmtId="192" fontId="92" fillId="0" borderId="0"/>
    <xf numFmtId="0" fontId="93" fillId="0" borderId="1"/>
    <xf numFmtId="41" fontId="33" fillId="0" borderId="0" applyFont="0" applyFill="0" applyBorder="0" applyAlignment="0" applyProtection="0"/>
    <xf numFmtId="41" fontId="16" fillId="0" borderId="0" applyFont="0" applyFill="0" applyBorder="0" applyAlignment="0" applyProtection="0"/>
    <xf numFmtId="41" fontId="94" fillId="0" borderId="0" applyFont="0" applyFill="0" applyBorder="0" applyAlignment="0" applyProtection="0"/>
    <xf numFmtId="41" fontId="16" fillId="0" borderId="0" applyFont="0" applyFill="0" applyBorder="0" applyAlignment="0" applyProtection="0"/>
    <xf numFmtId="41" fontId="95"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96" fillId="0" borderId="0" applyFont="0" applyFill="0" applyBorder="0" applyAlignment="0" applyProtection="0"/>
    <xf numFmtId="41" fontId="50" fillId="0" borderId="0" applyFont="0" applyFill="0" applyBorder="0" applyAlignment="0" applyProtection="0"/>
    <xf numFmtId="178" fontId="50"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0"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50" fillId="0" borderId="0" applyFont="0" applyFill="0" applyBorder="0" applyAlignment="0" applyProtection="0"/>
    <xf numFmtId="41" fontId="33" fillId="0" borderId="0" applyFont="0" applyFill="0" applyBorder="0" applyAlignment="0" applyProtection="0"/>
    <xf numFmtId="166" fontId="88" fillId="0" borderId="0" applyFont="0" applyFill="0" applyBorder="0" applyAlignment="0" applyProtection="0"/>
    <xf numFmtId="43" fontId="16" fillId="0" borderId="0" applyFont="0" applyFill="0" applyBorder="0" applyAlignment="0" applyProtection="0"/>
    <xf numFmtId="43" fontId="95"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173" fontId="16" fillId="0" borderId="0" applyFill="0" applyBorder="0" applyAlignment="0" applyProtection="0"/>
    <xf numFmtId="43" fontId="9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2" fontId="33"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167" fontId="3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0"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3" fontId="16" fillId="0" borderId="0" applyFont="0" applyFill="0" applyBorder="0" applyAlignment="0" applyProtection="0"/>
    <xf numFmtId="43" fontId="33"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43" fontId="16"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16" fillId="0" borderId="0" applyFont="0" applyFill="0" applyBorder="0" applyAlignment="0" applyProtection="0"/>
    <xf numFmtId="172" fontId="42" fillId="0" borderId="0" applyFont="0" applyFill="0" applyBorder="0" applyAlignment="0" applyProtection="0"/>
    <xf numFmtId="194" fontId="42" fillId="0" borderId="0" applyFont="0" applyFill="0" applyBorder="0" applyAlignment="0" applyProtection="0"/>
    <xf numFmtId="172" fontId="33" fillId="0" borderId="0" applyFont="0" applyFill="0" applyBorder="0" applyAlignment="0" applyProtection="0"/>
    <xf numFmtId="195" fontId="66" fillId="0" borderId="0" applyFont="0" applyFill="0" applyBorder="0" applyAlignment="0" applyProtection="0"/>
    <xf numFmtId="196" fontId="96" fillId="0" borderId="0" applyFont="0" applyFill="0" applyBorder="0" applyAlignment="0" applyProtection="0"/>
    <xf numFmtId="0" fontId="96" fillId="0" borderId="0" applyFont="0" applyFill="0" applyBorder="0" applyAlignment="0" applyProtection="0"/>
    <xf numFmtId="172" fontId="33" fillId="0" borderId="0" applyFont="0" applyFill="0" applyBorder="0" applyAlignment="0" applyProtection="0"/>
    <xf numFmtId="172" fontId="16"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172" fontId="16" fillId="0" borderId="0" applyFont="0" applyFill="0" applyBorder="0" applyAlignment="0" applyProtection="0"/>
    <xf numFmtId="175" fontId="96"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2" fontId="16" fillId="0" borderId="0" applyFont="0" applyFill="0" applyBorder="0" applyAlignment="0" applyProtection="0"/>
    <xf numFmtId="43" fontId="16" fillId="0" borderId="0" applyFont="0" applyFill="0" applyBorder="0" applyAlignment="0" applyProtection="0"/>
    <xf numFmtId="172" fontId="16" fillId="0" borderId="0" applyFont="0" applyFill="0" applyBorder="0" applyAlignment="0" applyProtection="0"/>
    <xf numFmtId="43" fontId="50" fillId="0" borderId="0" applyFont="0" applyFill="0" applyBorder="0" applyAlignment="0" applyProtection="0"/>
    <xf numFmtId="41" fontId="33" fillId="0" borderId="0" applyFont="0" applyFill="0" applyBorder="0" applyAlignment="0" applyProtection="0"/>
    <xf numFmtId="197" fontId="16" fillId="0" borderId="0" applyFont="0" applyFill="0" applyBorder="0" applyAlignment="0" applyProtection="0"/>
    <xf numFmtId="197" fontId="16" fillId="0" borderId="0" applyFont="0" applyFill="0" applyBorder="0" applyAlignment="0" applyProtection="0"/>
    <xf numFmtId="5" fontId="33" fillId="0" borderId="0" applyFont="0" applyFill="0" applyBorder="0" applyAlignment="0" applyProtection="0"/>
    <xf numFmtId="5" fontId="33" fillId="0" borderId="0" applyFont="0" applyFill="0" applyBorder="0" applyAlignment="0" applyProtection="0"/>
    <xf numFmtId="5" fontId="33" fillId="0" borderId="0" applyFont="0" applyFill="0" applyBorder="0" applyAlignment="0" applyProtection="0"/>
    <xf numFmtId="198" fontId="16" fillId="0" borderId="0" applyFont="0" applyFill="0" applyBorder="0" applyAlignment="0" applyProtection="0"/>
    <xf numFmtId="43" fontId="50" fillId="0" borderId="0" applyFont="0" applyFill="0" applyBorder="0" applyAlignment="0" applyProtection="0"/>
    <xf numFmtId="43" fontId="97" fillId="0" borderId="0" applyFont="0" applyFill="0" applyBorder="0" applyAlignment="0" applyProtection="0"/>
    <xf numFmtId="172" fontId="33" fillId="0" borderId="0" applyFont="0" applyFill="0" applyBorder="0" applyAlignment="0" applyProtection="0"/>
    <xf numFmtId="193" fontId="33" fillId="0" borderId="0" applyFont="0" applyFill="0" applyBorder="0" applyAlignment="0" applyProtection="0"/>
    <xf numFmtId="43" fontId="33" fillId="0" borderId="0" applyFont="0" applyFill="0" applyBorder="0" applyAlignment="0" applyProtection="0"/>
    <xf numFmtId="43" fontId="98" fillId="0" borderId="0" applyFont="0" applyFill="0" applyBorder="0" applyAlignment="0" applyProtection="0"/>
    <xf numFmtId="172" fontId="98" fillId="0" borderId="0" applyFont="0" applyFill="0" applyBorder="0" applyAlignment="0" applyProtection="0"/>
    <xf numFmtId="172" fontId="50" fillId="0" borderId="0" applyFont="0" applyFill="0" applyBorder="0" applyAlignment="0" applyProtection="0"/>
    <xf numFmtId="43" fontId="16" fillId="0" borderId="0" applyFont="0" applyFill="0" applyBorder="0" applyAlignment="0" applyProtection="0"/>
    <xf numFmtId="172" fontId="16" fillId="0" borderId="0" applyFont="0" applyFill="0" applyBorder="0" applyAlignment="0" applyProtection="0"/>
    <xf numFmtId="43" fontId="2"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33"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2" fontId="99" fillId="0" borderId="0" applyFont="0" applyFill="0" applyBorder="0" applyAlignment="0" applyProtection="0"/>
    <xf numFmtId="178" fontId="33"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69" fontId="33" fillId="0" borderId="0" applyFont="0" applyFill="0" applyBorder="0" applyAlignment="0" applyProtection="0"/>
    <xf numFmtId="172" fontId="33" fillId="0" borderId="0" applyFont="0" applyFill="0" applyBorder="0" applyAlignment="0" applyProtection="0"/>
    <xf numFmtId="43" fontId="50" fillId="0" borderId="0" applyFont="0" applyFill="0" applyBorder="0" applyAlignment="0" applyProtection="0"/>
    <xf numFmtId="171" fontId="98" fillId="0" borderId="0" applyFont="0" applyFill="0" applyBorder="0" applyAlignment="0" applyProtection="0"/>
    <xf numFmtId="172" fontId="33" fillId="0" borderId="0" applyFont="0" applyFill="0" applyBorder="0" applyAlignment="0" applyProtection="0"/>
    <xf numFmtId="43" fontId="33" fillId="0" borderId="0" applyFont="0" applyFill="0" applyBorder="0" applyAlignment="0" applyProtection="0"/>
    <xf numFmtId="41" fontId="33" fillId="0" borderId="0" applyFont="0" applyFill="0" applyBorder="0" applyAlignment="0" applyProtection="0"/>
    <xf numFmtId="199" fontId="7" fillId="0" borderId="0"/>
    <xf numFmtId="3" fontId="16" fillId="0" borderId="0" applyFont="0" applyFill="0" applyBorder="0" applyAlignment="0" applyProtection="0"/>
    <xf numFmtId="0" fontId="100" fillId="0" borderId="0" applyNumberFormat="0" applyAlignment="0">
      <alignment horizontal="left"/>
    </xf>
    <xf numFmtId="200" fontId="101" fillId="0" borderId="0">
      <protection locked="0"/>
    </xf>
    <xf numFmtId="201" fontId="101" fillId="0" borderId="0">
      <protection locked="0"/>
    </xf>
    <xf numFmtId="202" fontId="102" fillId="0" borderId="10">
      <protection locked="0"/>
    </xf>
    <xf numFmtId="203" fontId="101" fillId="0" borderId="0">
      <protection locked="0"/>
    </xf>
    <xf numFmtId="204" fontId="101" fillId="0" borderId="0">
      <protection locked="0"/>
    </xf>
    <xf numFmtId="203" fontId="101" fillId="0" borderId="0" applyNumberFormat="0">
      <protection locked="0"/>
    </xf>
    <xf numFmtId="203" fontId="101" fillId="0" borderId="0">
      <protection locked="0"/>
    </xf>
    <xf numFmtId="191" fontId="103" fillId="0" borderId="2"/>
    <xf numFmtId="205" fontId="103" fillId="0" borderId="2"/>
    <xf numFmtId="170" fontId="1" fillId="0" borderId="0" applyFont="0" applyFill="0" applyBorder="0" applyAlignment="0" applyProtection="0"/>
    <xf numFmtId="186" fontId="88" fillId="0" borderId="0" applyFont="0" applyFill="0" applyBorder="0" applyAlignment="0" applyProtection="0"/>
    <xf numFmtId="206" fontId="33" fillId="0" borderId="0" applyFont="0" applyFill="0" applyBorder="0" applyAlignment="0" applyProtection="0"/>
    <xf numFmtId="206" fontId="33" fillId="0" borderId="0" applyFont="0" applyFill="0" applyBorder="0" applyAlignment="0" applyProtection="0"/>
    <xf numFmtId="206" fontId="33" fillId="0" borderId="0" applyFont="0" applyFill="0" applyBorder="0" applyAlignment="0" applyProtection="0"/>
    <xf numFmtId="206" fontId="33" fillId="0" borderId="0" applyFont="0" applyFill="0" applyBorder="0" applyAlignment="0" applyProtection="0"/>
    <xf numFmtId="206" fontId="33" fillId="0" borderId="0" applyFont="0" applyFill="0" applyBorder="0" applyAlignment="0" applyProtection="0"/>
    <xf numFmtId="206" fontId="33" fillId="0" borderId="0" applyFont="0" applyFill="0" applyBorder="0" applyAlignment="0" applyProtection="0"/>
    <xf numFmtId="207" fontId="16" fillId="0" borderId="0" applyFont="0" applyFill="0" applyBorder="0" applyAlignment="0" applyProtection="0"/>
    <xf numFmtId="208" fontId="16" fillId="0" borderId="0"/>
    <xf numFmtId="191" fontId="52" fillId="0" borderId="2">
      <alignment horizontal="center"/>
      <protection hidden="1"/>
    </xf>
    <xf numFmtId="210" fontId="106" fillId="0" borderId="2">
      <alignment horizontal="center"/>
      <protection hidden="1"/>
    </xf>
    <xf numFmtId="191" fontId="52" fillId="0" borderId="2">
      <alignment horizontal="center"/>
      <protection hidden="1"/>
    </xf>
    <xf numFmtId="191" fontId="52" fillId="0" borderId="2">
      <alignment horizontal="center"/>
      <protection hidden="1"/>
    </xf>
    <xf numFmtId="191" fontId="52" fillId="0" borderId="2">
      <alignment horizontal="center"/>
      <protection hidden="1"/>
    </xf>
    <xf numFmtId="2" fontId="52" fillId="0" borderId="2">
      <alignment horizontal="center"/>
      <protection hidden="1"/>
    </xf>
    <xf numFmtId="0" fontId="16" fillId="0" borderId="0" applyFont="0" applyFill="0" applyBorder="0" applyAlignment="0" applyProtection="0"/>
    <xf numFmtId="14" fontId="66" fillId="0" borderId="0" applyFill="0" applyBorder="0" applyAlignment="0"/>
    <xf numFmtId="0" fontId="12" fillId="0" borderId="0" applyProtection="0"/>
    <xf numFmtId="211" fontId="16" fillId="0" borderId="11">
      <alignment vertical="center"/>
    </xf>
    <xf numFmtId="212" fontId="16" fillId="0" borderId="0" applyFont="0" applyFill="0" applyBorder="0" applyAlignment="0" applyProtection="0"/>
    <xf numFmtId="213" fontId="16" fillId="0" borderId="0" applyFont="0" applyFill="0" applyBorder="0" applyAlignment="0" applyProtection="0"/>
    <xf numFmtId="214" fontId="16" fillId="0" borderId="0"/>
    <xf numFmtId="165" fontId="107" fillId="0" borderId="0" applyFont="0" applyFill="0" applyBorder="0" applyAlignment="0" applyProtection="0"/>
    <xf numFmtId="167"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65" fontId="107" fillId="0" borderId="0" applyFont="0" applyFill="0" applyBorder="0" applyAlignment="0" applyProtection="0"/>
    <xf numFmtId="165"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65" fontId="107" fillId="0" borderId="0" applyFont="0" applyFill="0" applyBorder="0" applyAlignment="0" applyProtection="0"/>
    <xf numFmtId="165" fontId="107" fillId="0" borderId="0" applyFont="0" applyFill="0" applyBorder="0" applyAlignment="0" applyProtection="0"/>
    <xf numFmtId="165"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178" fontId="107" fillId="0" borderId="0" applyFont="0" applyFill="0" applyBorder="0" applyAlignment="0" applyProtection="0"/>
    <xf numFmtId="215" fontId="64" fillId="0" borderId="0" applyFont="0" applyFill="0" applyBorder="0" applyAlignment="0" applyProtection="0"/>
    <xf numFmtId="215" fontId="64" fillId="0" borderId="0" applyFont="0" applyFill="0" applyBorder="0" applyAlignment="0" applyProtection="0"/>
    <xf numFmtId="178"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67" fontId="107" fillId="0" borderId="0" applyFont="0" applyFill="0" applyBorder="0" applyAlignment="0" applyProtection="0"/>
    <xf numFmtId="167"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67" fontId="107" fillId="0" borderId="0" applyFont="0" applyFill="0" applyBorder="0" applyAlignment="0" applyProtection="0"/>
    <xf numFmtId="167" fontId="107" fillId="0" borderId="0" applyFont="0" applyFill="0" applyBorder="0" applyAlignment="0" applyProtection="0"/>
    <xf numFmtId="167"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216" fontId="64" fillId="0" borderId="0" applyFont="0" applyFill="0" applyBorder="0" applyAlignment="0" applyProtection="0"/>
    <xf numFmtId="216" fontId="64" fillId="0" borderId="0" applyFont="0" applyFill="0" applyBorder="0" applyAlignment="0" applyProtection="0"/>
    <xf numFmtId="172" fontId="107" fillId="0" borderId="0" applyFont="0" applyFill="0" applyBorder="0" applyAlignment="0" applyProtection="0"/>
    <xf numFmtId="3" fontId="50" fillId="0" borderId="0" applyFont="0" applyBorder="0" applyAlignment="0"/>
    <xf numFmtId="166" fontId="88" fillId="0" borderId="0" applyFill="0" applyBorder="0" applyAlignment="0"/>
    <xf numFmtId="186" fontId="88" fillId="0" borderId="0" applyFill="0" applyBorder="0" applyAlignment="0"/>
    <xf numFmtId="166" fontId="88" fillId="0" borderId="0" applyFill="0" applyBorder="0" applyAlignment="0"/>
    <xf numFmtId="190" fontId="88" fillId="0" borderId="0" applyFill="0" applyBorder="0" applyAlignment="0"/>
    <xf numFmtId="186" fontId="88" fillId="0" borderId="0" applyFill="0" applyBorder="0" applyAlignment="0"/>
    <xf numFmtId="0" fontId="108" fillId="0" borderId="0" applyNumberFormat="0" applyAlignment="0">
      <alignment horizontal="left"/>
    </xf>
    <xf numFmtId="217" fontId="16" fillId="0" borderId="0" applyFont="0" applyFill="0" applyBorder="0" applyAlignment="0" applyProtection="0"/>
    <xf numFmtId="0" fontId="20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3" fontId="50" fillId="0" borderId="0" applyFont="0" applyBorder="0" applyAlignment="0"/>
    <xf numFmtId="0" fontId="109" fillId="0" borderId="0" applyProtection="0"/>
    <xf numFmtId="0" fontId="110" fillId="0" borderId="0" applyProtection="0"/>
    <xf numFmtId="0" fontId="111" fillId="0" borderId="0" applyProtection="0"/>
    <xf numFmtId="0" fontId="112" fillId="0" borderId="0" applyProtection="0"/>
    <xf numFmtId="0" fontId="113" fillId="0" borderId="0" applyNumberFormat="0" applyFont="0" applyFill="0" applyBorder="0" applyAlignment="0" applyProtection="0"/>
    <xf numFmtId="0" fontId="114" fillId="0" borderId="0" applyProtection="0"/>
    <xf numFmtId="0" fontId="115" fillId="0" borderId="0" applyProtection="0"/>
    <xf numFmtId="2" fontId="16" fillId="0" borderId="0" applyFont="0" applyFill="0" applyBorder="0" applyAlignment="0" applyProtection="0"/>
    <xf numFmtId="0" fontId="116" fillId="0" borderId="0" applyNumberFormat="0" applyFill="0" applyBorder="0" applyAlignment="0" applyProtection="0"/>
    <xf numFmtId="0" fontId="117" fillId="0" borderId="0" applyNumberFormat="0" applyFill="0" applyBorder="0" applyProtection="0">
      <alignment vertical="center"/>
    </xf>
    <xf numFmtId="0" fontId="118" fillId="0" borderId="0" applyNumberFormat="0" applyFill="0" applyBorder="0" applyAlignment="0" applyProtection="0"/>
    <xf numFmtId="0" fontId="119" fillId="0" borderId="0" applyNumberFormat="0" applyFill="0" applyBorder="0" applyProtection="0">
      <alignment vertical="center"/>
    </xf>
    <xf numFmtId="218" fontId="120" fillId="0" borderId="12"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218" fontId="123" fillId="0" borderId="13" applyNumberFormat="0" applyFill="0" applyBorder="0" applyAlignment="0" applyProtection="0"/>
    <xf numFmtId="0" fontId="124" fillId="0" borderId="0" applyNumberFormat="0" applyFill="0" applyBorder="0" applyAlignment="0" applyProtection="0"/>
    <xf numFmtId="0" fontId="209" fillId="66"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38" fontId="9" fillId="23" borderId="0" applyNumberFormat="0" applyBorder="0" applyAlignment="0" applyProtection="0"/>
    <xf numFmtId="0" fontId="125" fillId="0" borderId="14" applyNumberFormat="0" applyFill="0" applyBorder="0" applyAlignment="0" applyProtection="0">
      <alignment horizontal="center" vertical="center"/>
    </xf>
    <xf numFmtId="0" fontId="126" fillId="0" borderId="0" applyNumberFormat="0" applyFont="0" applyBorder="0" applyAlignment="0">
      <alignment horizontal="left" vertical="center"/>
    </xf>
    <xf numFmtId="219" fontId="127" fillId="0" borderId="0" applyFont="0" applyFill="0" applyBorder="0" applyAlignment="0" applyProtection="0"/>
    <xf numFmtId="0" fontId="128" fillId="24" borderId="0"/>
    <xf numFmtId="0" fontId="129" fillId="0" borderId="0">
      <alignment horizontal="left"/>
    </xf>
    <xf numFmtId="0" fontId="130" fillId="0" borderId="15" applyNumberFormat="0" applyAlignment="0" applyProtection="0">
      <alignment horizontal="left" vertical="center"/>
    </xf>
    <xf numFmtId="0" fontId="130" fillId="0" borderId="16">
      <alignment horizontal="left" vertical="center"/>
    </xf>
    <xf numFmtId="0" fontId="210" fillId="0" borderId="54" applyNumberFormat="0" applyFill="0" applyAlignment="0" applyProtection="0"/>
    <xf numFmtId="0" fontId="18" fillId="0" borderId="17" applyNumberFormat="0" applyFill="0" applyAlignment="0" applyProtection="0"/>
    <xf numFmtId="0" fontId="18" fillId="0" borderId="17" applyNumberFormat="0" applyFill="0" applyAlignment="0" applyProtection="0"/>
    <xf numFmtId="0" fontId="211" fillId="0" borderId="55"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212" fillId="0" borderId="56"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1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220" fontId="131" fillId="0" borderId="0">
      <protection locked="0"/>
    </xf>
    <xf numFmtId="220" fontId="131" fillId="0" borderId="0">
      <protection locked="0"/>
    </xf>
    <xf numFmtId="0" fontId="132" fillId="0" borderId="20">
      <alignment horizontal="center"/>
    </xf>
    <xf numFmtId="0" fontId="132" fillId="0" borderId="0">
      <alignment horizontal="center"/>
    </xf>
    <xf numFmtId="5" fontId="133" fillId="25" borderId="1" applyNumberFormat="0" applyAlignment="0">
      <alignment horizontal="left" vertical="top"/>
    </xf>
    <xf numFmtId="49" fontId="134" fillId="0" borderId="1">
      <alignment vertical="center"/>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181" fontId="62" fillId="0" borderId="0" applyFont="0" applyFill="0" applyBorder="0" applyAlignment="0" applyProtection="0"/>
    <xf numFmtId="10" fontId="9" fillId="23" borderId="1" applyNumberFormat="0" applyBorder="0" applyAlignment="0" applyProtection="0"/>
    <xf numFmtId="0" fontId="213" fillId="67" borderId="52" applyNumberFormat="0" applyAlignment="0" applyProtection="0"/>
    <xf numFmtId="0" fontId="24" fillId="8" borderId="6" applyNumberFormat="0" applyAlignment="0" applyProtection="0"/>
    <xf numFmtId="0" fontId="24" fillId="8" borderId="6" applyNumberFormat="0" applyAlignment="0" applyProtection="0"/>
    <xf numFmtId="0" fontId="50" fillId="0" borderId="0"/>
    <xf numFmtId="0" fontId="83" fillId="0" borderId="21">
      <alignment horizontal="centerContinuous"/>
    </xf>
    <xf numFmtId="0" fontId="63" fillId="0" borderId="0"/>
    <xf numFmtId="0" fontId="63" fillId="0" borderId="0"/>
    <xf numFmtId="166" fontId="88" fillId="0" borderId="0" applyFill="0" applyBorder="0" applyAlignment="0"/>
    <xf numFmtId="186" fontId="88" fillId="0" borderId="0" applyFill="0" applyBorder="0" applyAlignment="0"/>
    <xf numFmtId="166" fontId="88" fillId="0" borderId="0" applyFill="0" applyBorder="0" applyAlignment="0"/>
    <xf numFmtId="190" fontId="88" fillId="0" borderId="0" applyFill="0" applyBorder="0" applyAlignment="0"/>
    <xf numFmtId="186" fontId="88" fillId="0" borderId="0" applyFill="0" applyBorder="0" applyAlignment="0"/>
    <xf numFmtId="0" fontId="214" fillId="0" borderId="57" applyNumberFormat="0" applyFill="0" applyAlignment="0" applyProtection="0"/>
    <xf numFmtId="0" fontId="27" fillId="0" borderId="22" applyNumberFormat="0" applyFill="0" applyAlignment="0" applyProtection="0"/>
    <xf numFmtId="0" fontId="27" fillId="0" borderId="22" applyNumberFormat="0" applyFill="0" applyAlignment="0" applyProtection="0"/>
    <xf numFmtId="3" fontId="137" fillId="0" borderId="23" applyNumberFormat="0" applyAlignment="0">
      <alignment horizontal="center" vertical="center"/>
    </xf>
    <xf numFmtId="3" fontId="138" fillId="0" borderId="23" applyNumberFormat="0" applyAlignment="0">
      <alignment horizontal="center" vertical="center"/>
    </xf>
    <xf numFmtId="3" fontId="133" fillId="0" borderId="23" applyNumberFormat="0" applyAlignment="0">
      <alignment horizontal="center" vertical="center"/>
    </xf>
    <xf numFmtId="191" fontId="9" fillId="0" borderId="4" applyFont="0"/>
    <xf numFmtId="3" fontId="16" fillId="0" borderId="24"/>
    <xf numFmtId="221" fontId="139" fillId="0" borderId="25" applyNumberFormat="0" applyFont="0" applyFill="0" applyBorder="0">
      <alignment horizontal="center"/>
    </xf>
    <xf numFmtId="38" fontId="63" fillId="0" borderId="0" applyFont="0" applyFill="0" applyBorder="0" applyAlignment="0" applyProtection="0"/>
    <xf numFmtId="40" fontId="63"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0" fontId="140" fillId="0" borderId="20"/>
    <xf numFmtId="0" fontId="141" fillId="0" borderId="25"/>
    <xf numFmtId="222" fontId="63" fillId="0" borderId="0" applyFont="0" applyFill="0" applyBorder="0" applyAlignment="0" applyProtection="0"/>
    <xf numFmtId="223" fontId="63" fillId="0" borderId="0" applyFont="0" applyFill="0" applyBorder="0" applyAlignment="0" applyProtection="0"/>
    <xf numFmtId="224" fontId="16" fillId="0" borderId="0" applyFont="0" applyFill="0" applyBorder="0" applyAlignment="0" applyProtection="0"/>
    <xf numFmtId="225" fontId="16" fillId="0" borderId="0" applyFont="0" applyFill="0" applyBorder="0" applyAlignment="0" applyProtection="0"/>
    <xf numFmtId="0" fontId="12" fillId="0" borderId="0" applyNumberFormat="0" applyFont="0" applyFill="0" applyAlignment="0"/>
    <xf numFmtId="0" fontId="103" fillId="0" borderId="0">
      <alignment horizontal="justify" vertical="top"/>
    </xf>
    <xf numFmtId="0" fontId="215" fillId="6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127" fillId="0" borderId="1"/>
    <xf numFmtId="0" fontId="7" fillId="0" borderId="0"/>
    <xf numFmtId="0" fontId="127" fillId="0" borderId="1"/>
    <xf numFmtId="37" fontId="142" fillId="0" borderId="0"/>
    <xf numFmtId="0" fontId="143" fillId="0" borderId="1" applyNumberFormat="0" applyFont="0" applyFill="0" applyBorder="0" applyAlignment="0">
      <alignment horizontal="center"/>
    </xf>
    <xf numFmtId="226" fontId="97" fillId="0" borderId="0"/>
    <xf numFmtId="0" fontId="144" fillId="0" borderId="0"/>
    <xf numFmtId="0" fontId="203" fillId="0" borderId="0"/>
    <xf numFmtId="0" fontId="16" fillId="0" borderId="0"/>
    <xf numFmtId="0" fontId="145" fillId="0" borderId="0"/>
    <xf numFmtId="0" fontId="42" fillId="0" borderId="0"/>
    <xf numFmtId="0" fontId="42" fillId="0" borderId="0"/>
    <xf numFmtId="0" fontId="42" fillId="0" borderId="0"/>
    <xf numFmtId="0" fontId="146" fillId="0" borderId="0"/>
    <xf numFmtId="0" fontId="16" fillId="0" borderId="0"/>
    <xf numFmtId="0" fontId="203" fillId="0" borderId="0"/>
    <xf numFmtId="0" fontId="203" fillId="0" borderId="0"/>
    <xf numFmtId="0" fontId="216" fillId="0" borderId="0"/>
    <xf numFmtId="0" fontId="50" fillId="0" borderId="0"/>
    <xf numFmtId="0" fontId="203" fillId="0" borderId="0"/>
    <xf numFmtId="0" fontId="203" fillId="0" borderId="0"/>
    <xf numFmtId="0" fontId="33" fillId="0" borderId="0"/>
    <xf numFmtId="0" fontId="50" fillId="0" borderId="0"/>
    <xf numFmtId="0" fontId="50" fillId="0" borderId="0"/>
    <xf numFmtId="0" fontId="50" fillId="0" borderId="0"/>
    <xf numFmtId="0" fontId="50" fillId="0" borderId="0"/>
    <xf numFmtId="0" fontId="50" fillId="0" borderId="0"/>
    <xf numFmtId="0" fontId="145" fillId="0" borderId="0"/>
    <xf numFmtId="0" fontId="33" fillId="0" borderId="0"/>
    <xf numFmtId="0" fontId="203" fillId="0" borderId="0"/>
    <xf numFmtId="0" fontId="16" fillId="0" borderId="0"/>
    <xf numFmtId="0" fontId="146" fillId="0" borderId="0"/>
    <xf numFmtId="0" fontId="50" fillId="0" borderId="0"/>
    <xf numFmtId="0" fontId="33" fillId="0" borderId="0"/>
    <xf numFmtId="0" fontId="2" fillId="0" borderId="0"/>
    <xf numFmtId="0" fontId="203"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95" fillId="0" borderId="0"/>
    <xf numFmtId="0" fontId="95" fillId="0" borderId="0"/>
    <xf numFmtId="0" fontId="95" fillId="0" borderId="0"/>
    <xf numFmtId="0" fontId="95" fillId="0" borderId="0"/>
    <xf numFmtId="0" fontId="50" fillId="0" borderId="0"/>
    <xf numFmtId="0" fontId="217" fillId="0" borderId="0"/>
    <xf numFmtId="0" fontId="218" fillId="0" borderId="0"/>
    <xf numFmtId="0" fontId="2" fillId="0" borderId="0"/>
    <xf numFmtId="0" fontId="16" fillId="0" borderId="0"/>
    <xf numFmtId="0" fontId="16" fillId="0" borderId="0"/>
    <xf numFmtId="0" fontId="42" fillId="0" borderId="0"/>
    <xf numFmtId="0" fontId="50" fillId="0" borderId="0"/>
    <xf numFmtId="0" fontId="50" fillId="0" borderId="0" applyNumberFormat="0" applyFont="0" applyFill="0" applyBorder="0">
      <alignment vertical="top"/>
      <protection locked="0"/>
    </xf>
    <xf numFmtId="0" fontId="16" fillId="0" borderId="0"/>
    <xf numFmtId="0" fontId="16" fillId="0" borderId="0"/>
    <xf numFmtId="0" fontId="16" fillId="0" borderId="0"/>
    <xf numFmtId="0" fontId="146" fillId="0" borderId="0"/>
    <xf numFmtId="0" fontId="147" fillId="0" borderId="0"/>
    <xf numFmtId="0" fontId="146" fillId="0" borderId="0"/>
    <xf numFmtId="0" fontId="203" fillId="0" borderId="0"/>
    <xf numFmtId="0" fontId="50" fillId="0" borderId="0"/>
    <xf numFmtId="0" fontId="203" fillId="0" borderId="0"/>
    <xf numFmtId="0" fontId="218" fillId="0" borderId="0"/>
    <xf numFmtId="0" fontId="50" fillId="0" borderId="0"/>
    <xf numFmtId="0" fontId="33" fillId="0" borderId="0"/>
    <xf numFmtId="0" fontId="96" fillId="0" borderId="0"/>
    <xf numFmtId="0" fontId="33" fillId="0" borderId="0"/>
    <xf numFmtId="0" fontId="203" fillId="0" borderId="0"/>
    <xf numFmtId="0" fontId="203" fillId="0" borderId="0"/>
    <xf numFmtId="0" fontId="203" fillId="0" borderId="0"/>
    <xf numFmtId="0" fontId="33" fillId="0" borderId="0"/>
    <xf numFmtId="0" fontId="33" fillId="0" borderId="0"/>
    <xf numFmtId="0" fontId="216" fillId="0" borderId="0"/>
    <xf numFmtId="0" fontId="16" fillId="0" borderId="0"/>
    <xf numFmtId="0" fontId="9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97" fillId="0" borderId="0"/>
    <xf numFmtId="0" fontId="16" fillId="0" borderId="0"/>
    <xf numFmtId="0" fontId="2" fillId="0" borderId="0"/>
    <xf numFmtId="0" fontId="16" fillId="0" borderId="0"/>
    <xf numFmtId="0" fontId="50" fillId="0" borderId="0"/>
    <xf numFmtId="0" fontId="16" fillId="0" borderId="0"/>
    <xf numFmtId="0" fontId="2" fillId="0" borderId="0"/>
    <xf numFmtId="0" fontId="42" fillId="0" borderId="0"/>
    <xf numFmtId="0" fontId="148" fillId="0" borderId="0"/>
    <xf numFmtId="0" fontId="50" fillId="0" borderId="0"/>
    <xf numFmtId="0" fontId="2" fillId="0" borderId="0"/>
    <xf numFmtId="0" fontId="42" fillId="0" borderId="0"/>
    <xf numFmtId="0" fontId="42" fillId="0" borderId="0"/>
    <xf numFmtId="0" fontId="42" fillId="0" borderId="0"/>
    <xf numFmtId="0" fontId="50" fillId="0" borderId="0"/>
    <xf numFmtId="0" fontId="42" fillId="0" borderId="0"/>
    <xf numFmtId="0" fontId="203" fillId="0" borderId="0"/>
    <xf numFmtId="0" fontId="16" fillId="0" borderId="0"/>
    <xf numFmtId="0" fontId="16" fillId="0" borderId="0"/>
    <xf numFmtId="0" fontId="16" fillId="0" borderId="0"/>
    <xf numFmtId="0" fontId="16" fillId="0" borderId="0"/>
    <xf numFmtId="0" fontId="16" fillId="0" borderId="0"/>
    <xf numFmtId="0" fontId="50" fillId="0" borderId="0"/>
    <xf numFmtId="0" fontId="98" fillId="0" borderId="0"/>
    <xf numFmtId="0" fontId="148" fillId="0" borderId="0"/>
    <xf numFmtId="0" fontId="16" fillId="0" borderId="0"/>
    <xf numFmtId="0" fontId="16" fillId="0" borderId="0"/>
    <xf numFmtId="0" fontId="50" fillId="0" borderId="0"/>
    <xf numFmtId="0" fontId="50" fillId="0" borderId="0"/>
    <xf numFmtId="0" fontId="16" fillId="0" borderId="0"/>
    <xf numFmtId="0" fontId="16" fillId="0" borderId="0"/>
    <xf numFmtId="0" fontId="203" fillId="0" borderId="0"/>
    <xf numFmtId="0" fontId="203" fillId="0" borderId="0"/>
    <xf numFmtId="0" fontId="203" fillId="0" borderId="0"/>
    <xf numFmtId="0" fontId="16" fillId="0" borderId="0"/>
    <xf numFmtId="0" fontId="50" fillId="0" borderId="0"/>
    <xf numFmtId="0" fontId="16" fillId="0" borderId="0"/>
    <xf numFmtId="0" fontId="148" fillId="0" borderId="0"/>
    <xf numFmtId="0" fontId="2" fillId="0" borderId="0"/>
    <xf numFmtId="0" fontId="95" fillId="0" borderId="0"/>
    <xf numFmtId="0" fontId="203" fillId="0" borderId="0"/>
    <xf numFmtId="0" fontId="203" fillId="0" borderId="0"/>
    <xf numFmtId="0" fontId="203" fillId="0" borderId="0"/>
    <xf numFmtId="0" fontId="203" fillId="0" borderId="0"/>
    <xf numFmtId="0" fontId="203" fillId="0" borderId="0"/>
    <xf numFmtId="0" fontId="203" fillId="0" borderId="0"/>
    <xf numFmtId="0" fontId="33" fillId="0" borderId="0"/>
    <xf numFmtId="0" fontId="203" fillId="0" borderId="0"/>
    <xf numFmtId="0" fontId="33" fillId="0" borderId="0"/>
    <xf numFmtId="0" fontId="16" fillId="0" borderId="0"/>
    <xf numFmtId="0" fontId="50" fillId="0" borderId="0"/>
    <xf numFmtId="0" fontId="50" fillId="0" borderId="0"/>
    <xf numFmtId="0" fontId="203" fillId="0" borderId="0"/>
    <xf numFmtId="0" fontId="203" fillId="0" borderId="0"/>
    <xf numFmtId="0" fontId="219" fillId="0" borderId="0"/>
    <xf numFmtId="0" fontId="16" fillId="0" borderId="0"/>
    <xf numFmtId="0" fontId="50" fillId="0" borderId="0"/>
    <xf numFmtId="0" fontId="16" fillId="0" borderId="0"/>
    <xf numFmtId="0" fontId="33" fillId="0" borderId="0"/>
    <xf numFmtId="0" fontId="219" fillId="0" borderId="0"/>
    <xf numFmtId="0" fontId="33" fillId="0" borderId="0"/>
    <xf numFmtId="0" fontId="95" fillId="0" borderId="0"/>
    <xf numFmtId="0" fontId="203" fillId="0" borderId="0"/>
    <xf numFmtId="0" fontId="16" fillId="0" borderId="0"/>
    <xf numFmtId="0" fontId="16" fillId="0" borderId="0"/>
    <xf numFmtId="0" fontId="96" fillId="0" borderId="0"/>
    <xf numFmtId="0" fontId="50" fillId="0" borderId="0"/>
    <xf numFmtId="0" fontId="107" fillId="0" borderId="0"/>
    <xf numFmtId="0" fontId="33" fillId="69" borderId="58" applyNumberFormat="0" applyFont="0" applyAlignment="0" applyProtection="0"/>
    <xf numFmtId="0" fontId="33" fillId="27" borderId="26" applyNumberFormat="0" applyFont="0" applyAlignment="0" applyProtection="0"/>
    <xf numFmtId="0" fontId="33" fillId="27" borderId="26" applyNumberFormat="0" applyFont="0" applyAlignment="0" applyProtection="0"/>
    <xf numFmtId="3" fontId="149" fillId="0" borderId="0" applyFont="0" applyFill="0" applyBorder="0" applyAlignment="0" applyProtection="0"/>
    <xf numFmtId="165" fontId="6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27" fillId="0" borderId="0" applyNumberFormat="0" applyFill="0" applyBorder="0" applyAlignment="0" applyProtection="0"/>
    <xf numFmtId="0" fontId="50" fillId="0" borderId="0" applyNumberFormat="0" applyFill="0" applyBorder="0" applyAlignment="0" applyProtection="0"/>
    <xf numFmtId="0" fontId="16" fillId="0" borderId="0" applyFont="0" applyFill="0" applyBorder="0" applyAlignment="0" applyProtection="0"/>
    <xf numFmtId="0" fontId="7" fillId="0" borderId="0"/>
    <xf numFmtId="0" fontId="220" fillId="64" borderId="59" applyNumberFormat="0" applyAlignment="0" applyProtection="0"/>
    <xf numFmtId="0" fontId="25" fillId="21" borderId="27" applyNumberFormat="0" applyAlignment="0" applyProtection="0"/>
    <xf numFmtId="0" fontId="25" fillId="21" borderId="27" applyNumberFormat="0" applyAlignment="0" applyProtection="0"/>
    <xf numFmtId="0" fontId="41" fillId="23" borderId="0"/>
    <xf numFmtId="227" fontId="16" fillId="0" borderId="0" applyFont="0" applyFill="0" applyBorder="0" applyAlignment="0" applyProtection="0"/>
    <xf numFmtId="14" fontId="83" fillId="0" borderId="0">
      <alignment horizontal="center" wrapText="1"/>
      <protection locked="0"/>
    </xf>
    <xf numFmtId="14" fontId="83" fillId="0" borderId="0">
      <alignment horizontal="center" wrapText="1"/>
      <protection locked="0"/>
    </xf>
    <xf numFmtId="189" fontId="16" fillId="0" borderId="0" applyFont="0" applyFill="0" applyBorder="0" applyAlignment="0" applyProtection="0"/>
    <xf numFmtId="228" fontId="16" fillId="0" borderId="0" applyFont="0" applyFill="0" applyBorder="0" applyAlignment="0" applyProtection="0"/>
    <xf numFmtId="10"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9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50" fillId="0" borderId="0" applyFont="0" applyFill="0" applyBorder="0" applyAlignment="0" applyProtection="0"/>
    <xf numFmtId="9" fontId="63" fillId="0" borderId="28" applyNumberFormat="0" applyBorder="0"/>
    <xf numFmtId="166" fontId="88" fillId="0" borderId="0" applyFill="0" applyBorder="0" applyAlignment="0"/>
    <xf numFmtId="186" fontId="88" fillId="0" borderId="0" applyFill="0" applyBorder="0" applyAlignment="0"/>
    <xf numFmtId="166" fontId="88" fillId="0" borderId="0" applyFill="0" applyBorder="0" applyAlignment="0"/>
    <xf numFmtId="190" fontId="88" fillId="0" borderId="0" applyFill="0" applyBorder="0" applyAlignment="0"/>
    <xf numFmtId="186" fontId="88" fillId="0" borderId="0" applyFill="0" applyBorder="0" applyAlignment="0"/>
    <xf numFmtId="0" fontId="150" fillId="0" borderId="0"/>
    <xf numFmtId="0" fontId="63" fillId="0" borderId="0" applyNumberFormat="0" applyFont="0" applyFill="0" applyBorder="0" applyAlignment="0" applyProtection="0">
      <alignment horizontal="left"/>
    </xf>
    <xf numFmtId="0" fontId="151" fillId="0" borderId="20">
      <alignment horizontal="center"/>
    </xf>
    <xf numFmtId="0" fontId="152" fillId="0" borderId="29" applyFont="0">
      <alignment horizontal="left"/>
    </xf>
    <xf numFmtId="0" fontId="152" fillId="0" borderId="29" applyFont="0">
      <alignment horizontal="left"/>
    </xf>
    <xf numFmtId="0" fontId="152" fillId="0" borderId="29">
      <alignment horizontal="left"/>
    </xf>
    <xf numFmtId="0" fontId="152" fillId="0" borderId="29">
      <alignment horizontal="left"/>
    </xf>
    <xf numFmtId="0" fontId="153" fillId="28" borderId="0" applyNumberFormat="0" applyFont="0" applyBorder="0" applyAlignment="0">
      <alignment horizontal="center"/>
    </xf>
    <xf numFmtId="14" fontId="154" fillId="0" borderId="0" applyNumberFormat="0" applyFill="0" applyBorder="0" applyAlignment="0" applyProtection="0">
      <alignment horizontal="left"/>
    </xf>
    <xf numFmtId="181" fontId="62" fillId="0" borderId="0" applyFont="0" applyFill="0" applyBorder="0" applyAlignment="0" applyProtection="0"/>
    <xf numFmtId="0" fontId="50" fillId="0" borderId="0" applyNumberFormat="0" applyFill="0" applyBorder="0" applyAlignment="0" applyProtection="0"/>
    <xf numFmtId="4" fontId="155" fillId="29" borderId="30" applyNumberFormat="0" applyProtection="0">
      <alignment vertical="center"/>
    </xf>
    <xf numFmtId="4" fontId="156" fillId="29" borderId="30" applyNumberFormat="0" applyProtection="0">
      <alignment vertical="center"/>
    </xf>
    <xf numFmtId="4" fontId="157" fillId="29" borderId="30" applyNumberFormat="0" applyProtection="0">
      <alignment horizontal="left" vertical="center" indent="1"/>
    </xf>
    <xf numFmtId="4" fontId="157" fillId="30" borderId="0" applyNumberFormat="0" applyProtection="0">
      <alignment horizontal="left" vertical="center" indent="1"/>
    </xf>
    <xf numFmtId="4" fontId="157" fillId="31" borderId="30" applyNumberFormat="0" applyProtection="0">
      <alignment horizontal="right" vertical="center"/>
    </xf>
    <xf numFmtId="4" fontId="157" fillId="32" borderId="30" applyNumberFormat="0" applyProtection="0">
      <alignment horizontal="right" vertical="center"/>
    </xf>
    <xf numFmtId="4" fontId="157" fillId="33" borderId="30" applyNumberFormat="0" applyProtection="0">
      <alignment horizontal="right" vertical="center"/>
    </xf>
    <xf numFmtId="4" fontId="157" fillId="34" borderId="30" applyNumberFormat="0" applyProtection="0">
      <alignment horizontal="right" vertical="center"/>
    </xf>
    <xf numFmtId="4" fontId="157" fillId="35" borderId="30" applyNumberFormat="0" applyProtection="0">
      <alignment horizontal="right" vertical="center"/>
    </xf>
    <xf numFmtId="4" fontId="157" fillId="36" borderId="30" applyNumberFormat="0" applyProtection="0">
      <alignment horizontal="right" vertical="center"/>
    </xf>
    <xf numFmtId="4" fontId="157" fillId="37" borderId="30" applyNumberFormat="0" applyProtection="0">
      <alignment horizontal="right" vertical="center"/>
    </xf>
    <xf numFmtId="4" fontId="157" fillId="38" borderId="30" applyNumberFormat="0" applyProtection="0">
      <alignment horizontal="right" vertical="center"/>
    </xf>
    <xf numFmtId="4" fontId="157" fillId="39" borderId="30" applyNumberFormat="0" applyProtection="0">
      <alignment horizontal="right" vertical="center"/>
    </xf>
    <xf numFmtId="4" fontId="155" fillId="40" borderId="31" applyNumberFormat="0" applyProtection="0">
      <alignment horizontal="left" vertical="center" indent="1"/>
    </xf>
    <xf numFmtId="4" fontId="155" fillId="41" borderId="0" applyNumberFormat="0" applyProtection="0">
      <alignment horizontal="left" vertical="center" indent="1"/>
    </xf>
    <xf numFmtId="4" fontId="155" fillId="30" borderId="0" applyNumberFormat="0" applyProtection="0">
      <alignment horizontal="left" vertical="center" indent="1"/>
    </xf>
    <xf numFmtId="4" fontId="157" fillId="41" borderId="30" applyNumberFormat="0" applyProtection="0">
      <alignment horizontal="right" vertical="center"/>
    </xf>
    <xf numFmtId="4" fontId="66" fillId="41" borderId="0" applyNumberFormat="0" applyProtection="0">
      <alignment horizontal="left" vertical="center" indent="1"/>
    </xf>
    <xf numFmtId="4" fontId="66" fillId="30" borderId="0" applyNumberFormat="0" applyProtection="0">
      <alignment horizontal="left" vertical="center" indent="1"/>
    </xf>
    <xf numFmtId="4" fontId="157" fillId="42" borderId="30" applyNumberFormat="0" applyProtection="0">
      <alignment vertical="center"/>
    </xf>
    <xf numFmtId="4" fontId="158" fillId="42" borderId="30" applyNumberFormat="0" applyProtection="0">
      <alignment vertical="center"/>
    </xf>
    <xf numFmtId="4" fontId="155" fillId="41" borderId="32" applyNumberFormat="0" applyProtection="0">
      <alignment horizontal="left" vertical="center" indent="1"/>
    </xf>
    <xf numFmtId="4" fontId="157" fillId="42" borderId="30" applyNumberFormat="0" applyProtection="0">
      <alignment horizontal="right" vertical="center"/>
    </xf>
    <xf numFmtId="4" fontId="158" fillId="42" borderId="30" applyNumberFormat="0" applyProtection="0">
      <alignment horizontal="right" vertical="center"/>
    </xf>
    <xf numFmtId="4" fontId="155" fillId="41" borderId="30" applyNumberFormat="0" applyProtection="0">
      <alignment horizontal="left" vertical="center" indent="1"/>
    </xf>
    <xf numFmtId="4" fontId="159" fillId="25" borderId="32" applyNumberFormat="0" applyProtection="0">
      <alignment horizontal="left" vertical="center" indent="1"/>
    </xf>
    <xf numFmtId="4" fontId="160" fillId="42" borderId="30" applyNumberFormat="0" applyProtection="0">
      <alignment horizontal="right" vertical="center"/>
    </xf>
    <xf numFmtId="0" fontId="153" fillId="1" borderId="16" applyNumberFormat="0" applyFont="0" applyAlignment="0">
      <alignment horizontal="center"/>
    </xf>
    <xf numFmtId="3" fontId="7" fillId="0" borderId="0"/>
    <xf numFmtId="0" fontId="161" fillId="0" borderId="0" applyNumberFormat="0" applyFill="0" applyBorder="0" applyAlignment="0">
      <alignment horizontal="center"/>
    </xf>
    <xf numFmtId="0" fontId="162" fillId="0" borderId="33" applyNumberFormat="0" applyFill="0" applyBorder="0" applyAlignment="0" applyProtection="0"/>
    <xf numFmtId="173" fontId="163" fillId="0" borderId="0" applyNumberFormat="0" applyBorder="0" applyAlignment="0">
      <alignment horizontal="centerContinuous"/>
    </xf>
    <xf numFmtId="0" fontId="164" fillId="0" borderId="0"/>
    <xf numFmtId="181" fontId="62" fillId="0" borderId="0" applyFont="0" applyFill="0" applyBorder="0" applyAlignment="0" applyProtection="0"/>
    <xf numFmtId="181" fontId="62" fillId="0" borderId="0" applyFont="0" applyFill="0" applyBorder="0" applyAlignment="0" applyProtection="0"/>
    <xf numFmtId="169" fontId="62" fillId="0" borderId="0" applyFont="0" applyFill="0" applyBorder="0" applyAlignment="0" applyProtection="0"/>
    <xf numFmtId="169" fontId="62" fillId="0" borderId="0" applyFont="0" applyFill="0" applyBorder="0" applyAlignment="0" applyProtection="0"/>
    <xf numFmtId="169" fontId="62" fillId="0" borderId="0" applyFont="0" applyFill="0" applyBorder="0" applyAlignment="0" applyProtection="0"/>
    <xf numFmtId="0" fontId="140" fillId="0" borderId="0"/>
    <xf numFmtId="40" fontId="165" fillId="0" borderId="0" applyBorder="0">
      <alignment horizontal="right"/>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6" fontId="53" fillId="0" borderId="34">
      <alignment horizontal="right" vertical="center"/>
    </xf>
    <xf numFmtId="230" fontId="64"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6"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3" fontId="16" fillId="0" borderId="34">
      <alignment horizontal="right" vertical="center"/>
    </xf>
    <xf numFmtId="231" fontId="50" fillId="0" borderId="34">
      <alignment horizontal="right" vertical="center"/>
    </xf>
    <xf numFmtId="233" fontId="16" fillId="0" borderId="34">
      <alignment horizontal="right" vertical="center"/>
    </xf>
    <xf numFmtId="233" fontId="16" fillId="0" borderId="34">
      <alignment horizontal="right" vertical="center"/>
    </xf>
    <xf numFmtId="233" fontId="16"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31" fontId="50"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0" fontId="64" fillId="0" borderId="34">
      <alignment horizontal="right" vertical="center"/>
    </xf>
    <xf numFmtId="232"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16" fontId="64"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2" fontId="64" fillId="0" borderId="34">
      <alignment horizontal="right" vertical="center"/>
    </xf>
    <xf numFmtId="229" fontId="127"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6" fontId="16" fillId="0" borderId="34">
      <alignment horizontal="right" vertical="center"/>
    </xf>
    <xf numFmtId="236" fontId="16" fillId="0" borderId="34">
      <alignment horizontal="right" vertical="center"/>
    </xf>
    <xf numFmtId="236" fontId="16" fillId="0" borderId="34">
      <alignment horizontal="right" vertical="center"/>
    </xf>
    <xf numFmtId="236" fontId="16" fillId="0" borderId="34">
      <alignment horizontal="right" vertical="center"/>
    </xf>
    <xf numFmtId="236" fontId="16" fillId="0" borderId="34">
      <alignment horizontal="right" vertical="center"/>
    </xf>
    <xf numFmtId="236"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236"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168" fontId="16" fillId="0" borderId="34">
      <alignment horizontal="right" vertical="center"/>
    </xf>
    <xf numFmtId="236" fontId="16" fillId="0" borderId="34">
      <alignment horizontal="right" vertical="center"/>
    </xf>
    <xf numFmtId="224" fontId="50" fillId="0" borderId="34">
      <alignment horizontal="right" vertical="center"/>
    </xf>
    <xf numFmtId="226" fontId="53" fillId="0" borderId="34">
      <alignment horizontal="right" vertical="center"/>
    </xf>
    <xf numFmtId="230" fontId="64" fillId="0" borderId="34">
      <alignment horizontal="right" vertical="center"/>
    </xf>
    <xf numFmtId="226" fontId="64" fillId="0" borderId="34">
      <alignment horizontal="right" vertical="center"/>
    </xf>
    <xf numFmtId="232"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4" fontId="53" fillId="0" borderId="34">
      <alignment horizontal="right" vertical="center"/>
    </xf>
    <xf numFmtId="216" fontId="64" fillId="0" borderId="34">
      <alignment horizontal="right" vertical="center"/>
    </xf>
    <xf numFmtId="234" fontId="64" fillId="0" borderId="34">
      <alignment horizontal="right" vertical="center"/>
    </xf>
    <xf numFmtId="229" fontId="127" fillId="0" borderId="34">
      <alignment horizontal="right" vertical="center"/>
    </xf>
    <xf numFmtId="229" fontId="127" fillId="0" borderId="34">
      <alignment horizontal="right" vertical="center"/>
    </xf>
    <xf numFmtId="180" fontId="64"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29" fontId="127"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231" fontId="50" fillId="0" borderId="34">
      <alignment horizontal="right" vertical="center"/>
    </xf>
    <xf numFmtId="195" fontId="166" fillId="0" borderId="34">
      <alignment horizontal="right" vertical="center"/>
    </xf>
    <xf numFmtId="195" fontId="166" fillId="0" borderId="34">
      <alignment horizontal="right" vertical="center"/>
    </xf>
    <xf numFmtId="195" fontId="166" fillId="0" borderId="34">
      <alignment horizontal="right" vertical="center"/>
    </xf>
    <xf numFmtId="195" fontId="166"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29" fontId="127"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35" fontId="62"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229" fontId="127" fillId="0" borderId="34">
      <alignment horizontal="right" vertical="center"/>
    </xf>
    <xf numFmtId="197" fontId="167" fillId="0" borderId="0" applyNumberFormat="0"/>
    <xf numFmtId="191" fontId="103" fillId="0" borderId="2">
      <protection hidden="1"/>
    </xf>
    <xf numFmtId="49" fontId="66" fillId="0" borderId="0" applyFill="0" applyBorder="0" applyAlignment="0"/>
    <xf numFmtId="237" fontId="16" fillId="0" borderId="0" applyFill="0" applyBorder="0" applyAlignment="0"/>
    <xf numFmtId="238" fontId="16" fillId="0" borderId="0" applyFill="0" applyBorder="0" applyAlignment="0"/>
    <xf numFmtId="239" fontId="127" fillId="0" borderId="34">
      <alignment horizontal="center"/>
    </xf>
    <xf numFmtId="0" fontId="175" fillId="0" borderId="35"/>
    <xf numFmtId="240" fontId="53" fillId="0" borderId="34">
      <alignment horizontal="center"/>
    </xf>
    <xf numFmtId="0" fontId="176" fillId="0" borderId="35"/>
    <xf numFmtId="0" fontId="176" fillId="0" borderId="35"/>
    <xf numFmtId="0" fontId="175" fillId="0" borderId="35"/>
    <xf numFmtId="0" fontId="175" fillId="0" borderId="35"/>
    <xf numFmtId="0" fontId="176" fillId="0" borderId="35"/>
    <xf numFmtId="0" fontId="176" fillId="0" borderId="35"/>
    <xf numFmtId="0" fontId="176" fillId="0" borderId="35"/>
    <xf numFmtId="0" fontId="127"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6" fillId="0" borderId="7" applyNumberFormat="0" applyBorder="0" applyAlignment="0"/>
    <xf numFmtId="0" fontId="177" fillId="0" borderId="25" applyNumberFormat="0" applyBorder="0" applyAlignment="0">
      <alignment horizontal="center"/>
    </xf>
    <xf numFmtId="3" fontId="178" fillId="0" borderId="14" applyNumberFormat="0" applyBorder="0" applyAlignment="0"/>
    <xf numFmtId="0" fontId="179" fillId="0" borderId="0" applyFont="0">
      <alignment horizontal="centerContinuous"/>
    </xf>
    <xf numFmtId="40" fontId="14" fillId="0" borderId="0"/>
    <xf numFmtId="3" fontId="168" fillId="0" borderId="0" applyNumberFormat="0" applyFill="0" applyBorder="0" applyAlignment="0" applyProtection="0">
      <alignment horizontal="center" wrapText="1"/>
    </xf>
    <xf numFmtId="0" fontId="169" fillId="0" borderId="36" applyBorder="0" applyAlignment="0">
      <alignment horizontal="center" vertical="center"/>
    </xf>
    <xf numFmtId="0" fontId="170" fillId="0" borderId="0" applyNumberFormat="0" applyFill="0" applyBorder="0" applyAlignment="0" applyProtection="0">
      <alignment horizontal="centerContinuous"/>
    </xf>
    <xf numFmtId="0" fontId="125" fillId="0" borderId="37" applyNumberFormat="0" applyFill="0" applyBorder="0" applyAlignment="0" applyProtection="0">
      <alignment horizontal="center" vertical="center" wrapText="1"/>
    </xf>
    <xf numFmtId="0" fontId="22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3" fontId="171" fillId="0" borderId="23" applyNumberFormat="0" applyAlignment="0">
      <alignment horizontal="center" vertical="center"/>
    </xf>
    <xf numFmtId="3" fontId="172" fillId="0" borderId="7" applyNumberFormat="0" applyAlignment="0">
      <alignment horizontal="left" wrapText="1"/>
    </xf>
    <xf numFmtId="3" fontId="171" fillId="0" borderId="23" applyNumberFormat="0" applyAlignment="0">
      <alignment horizontal="center" vertical="center"/>
    </xf>
    <xf numFmtId="0" fontId="173" fillId="0" borderId="38" applyNumberFormat="0" applyBorder="0" applyAlignment="0">
      <alignment vertical="center"/>
    </xf>
    <xf numFmtId="0" fontId="222" fillId="0" borderId="60" applyNumberFormat="0" applyFill="0" applyAlignment="0" applyProtection="0"/>
    <xf numFmtId="0" fontId="31" fillId="0" borderId="39" applyNumberFormat="0" applyFill="0" applyAlignment="0" applyProtection="0"/>
    <xf numFmtId="0" fontId="31" fillId="0" borderId="39" applyNumberFormat="0" applyFill="0" applyAlignment="0" applyProtection="0"/>
    <xf numFmtId="0" fontId="180" fillId="0" borderId="7" applyNumberFormat="0" applyFont="0" applyAlignment="0">
      <alignment horizontal="center" vertical="center"/>
    </xf>
    <xf numFmtId="0" fontId="174" fillId="0" borderId="40">
      <alignment horizontal="center"/>
    </xf>
    <xf numFmtId="165" fontId="16" fillId="0" borderId="0" applyFont="0" applyFill="0" applyBorder="0" applyAlignment="0" applyProtection="0"/>
    <xf numFmtId="167" fontId="16" fillId="0" borderId="0" applyFont="0" applyFill="0" applyBorder="0" applyAlignment="0" applyProtection="0"/>
    <xf numFmtId="241" fontId="16" fillId="0" borderId="0" applyFont="0" applyFill="0" applyBorder="0" applyAlignment="0" applyProtection="0"/>
    <xf numFmtId="242" fontId="16" fillId="0" borderId="0" applyFont="0" applyFill="0" applyBorder="0" applyAlignment="0" applyProtection="0"/>
    <xf numFmtId="0" fontId="130" fillId="0" borderId="24">
      <alignment horizontal="center"/>
    </xf>
    <xf numFmtId="238" fontId="127" fillId="0" borderId="0"/>
    <xf numFmtId="243" fontId="127" fillId="0" borderId="1"/>
    <xf numFmtId="0" fontId="97" fillId="0" borderId="0"/>
    <xf numFmtId="3" fontId="127" fillId="0" borderId="0" applyNumberFormat="0" applyBorder="0" applyAlignment="0" applyProtection="0">
      <alignment horizontal="centerContinuous"/>
      <protection locked="0"/>
    </xf>
    <xf numFmtId="3" fontId="181" fillId="0" borderId="0">
      <protection locked="0"/>
    </xf>
    <xf numFmtId="0" fontId="97" fillId="0" borderId="0"/>
    <xf numFmtId="5" fontId="182" fillId="43" borderId="36">
      <alignment vertical="top"/>
    </xf>
    <xf numFmtId="0" fontId="185" fillId="44" borderId="1">
      <alignment horizontal="left" vertical="center"/>
    </xf>
    <xf numFmtId="6" fontId="186" fillId="45" borderId="36"/>
    <xf numFmtId="5" fontId="133" fillId="0" borderId="36">
      <alignment horizontal="left" vertical="top"/>
    </xf>
    <xf numFmtId="0" fontId="187" fillId="46" borderId="0">
      <alignment horizontal="left" vertical="center"/>
    </xf>
    <xf numFmtId="0" fontId="183" fillId="0" borderId="0" applyNumberFormat="0" applyFill="0" applyBorder="0" applyAlignment="0" applyProtection="0"/>
    <xf numFmtId="5" fontId="65" fillId="0" borderId="23">
      <alignment horizontal="left" vertical="top"/>
    </xf>
    <xf numFmtId="0" fontId="184" fillId="0" borderId="23">
      <alignment horizontal="left" vertical="center"/>
    </xf>
    <xf numFmtId="244" fontId="16" fillId="0" borderId="0" applyFont="0" applyFill="0" applyBorder="0" applyAlignment="0" applyProtection="0"/>
    <xf numFmtId="245" fontId="16" fillId="0" borderId="0" applyFont="0" applyFill="0" applyBorder="0" applyAlignment="0" applyProtection="0"/>
    <xf numFmtId="246" fontId="107" fillId="0" borderId="0" applyFont="0" applyFill="0" applyBorder="0" applyAlignment="0" applyProtection="0"/>
    <xf numFmtId="206" fontId="107" fillId="0" borderId="0" applyFont="0" applyFill="0" applyBorder="0" applyAlignment="0" applyProtection="0"/>
    <xf numFmtId="0" fontId="22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88" fillId="0" borderId="41" applyNumberFormat="0" applyFont="0" applyAlignment="0">
      <alignment horizontal="center"/>
    </xf>
    <xf numFmtId="0" fontId="189" fillId="0" borderId="0" applyNumberFormat="0" applyFill="0" applyBorder="0" applyAlignment="0" applyProtection="0"/>
    <xf numFmtId="42" fontId="190" fillId="0" borderId="0" applyFont="0" applyFill="0" applyBorder="0" applyAlignment="0" applyProtection="0"/>
    <xf numFmtId="44" fontId="190" fillId="0" borderId="0" applyFont="0" applyFill="0" applyBorder="0" applyAlignment="0" applyProtection="0"/>
    <xf numFmtId="0" fontId="190" fillId="0" borderId="0"/>
    <xf numFmtId="0" fontId="191" fillId="0" borderId="0" applyFont="0" applyFill="0" applyBorder="0" applyAlignment="0" applyProtection="0"/>
    <xf numFmtId="0" fontId="191" fillId="0" borderId="0" applyFont="0" applyFill="0" applyBorder="0" applyAlignment="0" applyProtection="0"/>
    <xf numFmtId="0" fontId="2" fillId="0" borderId="0">
      <alignment vertical="center"/>
    </xf>
    <xf numFmtId="40" fontId="192" fillId="0" borderId="0" applyFont="0" applyFill="0" applyBorder="0" applyAlignment="0" applyProtection="0"/>
    <xf numFmtId="38" fontId="192" fillId="0" borderId="0" applyFont="0" applyFill="0" applyBorder="0" applyAlignment="0" applyProtection="0"/>
    <xf numFmtId="0" fontId="192" fillId="0" borderId="0" applyFont="0" applyFill="0" applyBorder="0" applyAlignment="0" applyProtection="0"/>
    <xf numFmtId="0" fontId="192" fillId="0" borderId="0" applyFont="0" applyFill="0" applyBorder="0" applyAlignment="0" applyProtection="0"/>
    <xf numFmtId="9" fontId="193" fillId="0" borderId="0" applyFont="0" applyFill="0" applyBorder="0" applyAlignment="0" applyProtection="0"/>
    <xf numFmtId="0" fontId="194" fillId="0" borderId="0"/>
    <xf numFmtId="0" fontId="195" fillId="0" borderId="4"/>
    <xf numFmtId="177" fontId="51" fillId="0" borderId="0" applyFont="0" applyFill="0" applyBorder="0" applyAlignment="0" applyProtection="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197" fillId="0" borderId="0" applyFont="0" applyFill="0" applyBorder="0" applyAlignment="0" applyProtection="0"/>
    <xf numFmtId="0" fontId="197" fillId="0" borderId="0" applyFont="0" applyFill="0" applyBorder="0" applyAlignment="0" applyProtection="0"/>
    <xf numFmtId="247" fontId="144" fillId="0" borderId="0" applyFont="0" applyFill="0" applyBorder="0" applyAlignment="0" applyProtection="0"/>
    <xf numFmtId="248" fontId="144" fillId="0" borderId="0" applyFont="0" applyFill="0" applyBorder="0" applyAlignment="0" applyProtection="0"/>
    <xf numFmtId="0" fontId="144" fillId="0" borderId="0"/>
    <xf numFmtId="0" fontId="198" fillId="0" borderId="0"/>
    <xf numFmtId="0" fontId="199" fillId="0" borderId="0"/>
    <xf numFmtId="0" fontId="12" fillId="0" borderId="0"/>
    <xf numFmtId="165" fontId="200" fillId="0" borderId="0" applyFont="0" applyFill="0" applyBorder="0" applyAlignment="0" applyProtection="0"/>
    <xf numFmtId="167" fontId="200" fillId="0" borderId="0" applyFont="0" applyFill="0" applyBorder="0" applyAlignment="0" applyProtection="0"/>
    <xf numFmtId="0" fontId="16" fillId="0" borderId="0"/>
    <xf numFmtId="43" fontId="16" fillId="0" borderId="0" applyFont="0" applyFill="0" applyBorder="0" applyAlignment="0" applyProtection="0"/>
    <xf numFmtId="41" fontId="16" fillId="0" borderId="0" applyFont="0" applyFill="0" applyBorder="0" applyAlignment="0" applyProtection="0"/>
    <xf numFmtId="0" fontId="201" fillId="0" borderId="0"/>
    <xf numFmtId="164" fontId="200" fillId="0" borderId="0" applyFont="0" applyFill="0" applyBorder="0" applyAlignment="0" applyProtection="0"/>
    <xf numFmtId="6" fontId="59" fillId="0" borderId="0" applyFont="0" applyFill="0" applyBorder="0" applyAlignment="0" applyProtection="0"/>
    <xf numFmtId="166" fontId="200"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167" fontId="232" fillId="0" borderId="0" applyFont="0" applyFill="0" applyBorder="0" applyAlignment="0" applyProtection="0"/>
    <xf numFmtId="0" fontId="1" fillId="0" borderId="0"/>
  </cellStyleXfs>
  <cellXfs count="270">
    <xf numFmtId="0" fontId="0" fillId="0" borderId="0" xfId="0"/>
    <xf numFmtId="0" fontId="6" fillId="0" borderId="0" xfId="0" applyFont="1"/>
    <xf numFmtId="0" fontId="4" fillId="0" borderId="0" xfId="0" applyFont="1" applyAlignment="1">
      <alignment vertical="top" wrapText="1"/>
    </xf>
    <xf numFmtId="0" fontId="4" fillId="0" borderId="0" xfId="0" applyFont="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12" fillId="0" borderId="0" xfId="0" applyFont="1" applyAlignment="1">
      <alignment vertical="center" wrapText="1"/>
    </xf>
    <xf numFmtId="0" fontId="3" fillId="0" borderId="0" xfId="0" applyFont="1" applyAlignment="1">
      <alignment vertical="center" wrapText="1"/>
    </xf>
    <xf numFmtId="0" fontId="6" fillId="0" borderId="1" xfId="0" applyFont="1" applyBorder="1" applyAlignment="1">
      <alignment horizontal="center" vertical="center" wrapText="1"/>
    </xf>
    <xf numFmtId="0" fontId="15" fillId="0" borderId="0" xfId="0" applyFont="1" applyAlignment="1">
      <alignment vertical="center" wrapText="1"/>
    </xf>
    <xf numFmtId="0" fontId="11" fillId="0" borderId="1" xfId="0" applyFont="1" applyBorder="1" applyAlignment="1">
      <alignment horizontal="center" vertical="center" wrapText="1"/>
    </xf>
    <xf numFmtId="0" fontId="16" fillId="0" borderId="0" xfId="0" applyFont="1" applyAlignment="1">
      <alignment vertical="center" wrapText="1"/>
    </xf>
    <xf numFmtId="0" fontId="34" fillId="0" borderId="0" xfId="589" applyFont="1" applyAlignment="1">
      <alignment horizontal="center" vertical="top" wrapText="1"/>
    </xf>
    <xf numFmtId="0" fontId="218" fillId="0" borderId="0" xfId="589"/>
    <xf numFmtId="0" fontId="35" fillId="0" borderId="0" xfId="589" applyFont="1"/>
    <xf numFmtId="0" fontId="36" fillId="0" borderId="43" xfId="589" applyFont="1" applyBorder="1" applyAlignment="1">
      <alignment horizontal="center"/>
    </xf>
    <xf numFmtId="0" fontId="11" fillId="0" borderId="44" xfId="589" applyFont="1" applyBorder="1" applyAlignment="1">
      <alignment horizontal="center" vertical="center" wrapText="1"/>
    </xf>
    <xf numFmtId="0" fontId="2" fillId="0" borderId="0" xfId="589" applyFont="1" applyBorder="1" applyAlignment="1">
      <alignment horizontal="center" wrapText="1"/>
    </xf>
    <xf numFmtId="0" fontId="3" fillId="0" borderId="0" xfId="589" applyFont="1" applyBorder="1" applyAlignment="1">
      <alignment horizontal="center" wrapText="1"/>
    </xf>
    <xf numFmtId="0" fontId="42" fillId="0" borderId="0" xfId="589" applyFont="1"/>
    <xf numFmtId="0" fontId="43" fillId="0" borderId="0" xfId="571" applyFont="1" applyFill="1" applyAlignment="1">
      <alignment vertical="center"/>
    </xf>
    <xf numFmtId="0" fontId="224" fillId="0" borderId="0" xfId="589" applyFont="1" applyAlignment="1">
      <alignment horizontal="center" vertical="center" wrapText="1"/>
    </xf>
    <xf numFmtId="0" fontId="224" fillId="0" borderId="0" xfId="589" applyFont="1" applyAlignment="1">
      <alignment vertical="center" wrapText="1"/>
    </xf>
    <xf numFmtId="0" fontId="44" fillId="0" borderId="0" xfId="589" applyFont="1" applyBorder="1" applyAlignment="1">
      <alignment horizontal="center" wrapText="1"/>
    </xf>
    <xf numFmtId="0" fontId="45" fillId="0" borderId="0" xfId="589" applyFont="1" applyBorder="1" applyAlignment="1">
      <alignment horizontal="center" wrapText="1"/>
    </xf>
    <xf numFmtId="0" fontId="46" fillId="0" borderId="0" xfId="589" applyFont="1"/>
    <xf numFmtId="0" fontId="48" fillId="0" borderId="0" xfId="589" applyFont="1"/>
    <xf numFmtId="0" fontId="225" fillId="0" borderId="0" xfId="589" applyFont="1" applyAlignment="1">
      <alignment vertical="center"/>
    </xf>
    <xf numFmtId="0" fontId="218" fillId="0" borderId="0" xfId="589" applyAlignment="1"/>
    <xf numFmtId="0" fontId="226" fillId="0" borderId="0" xfId="589" applyFont="1" applyAlignment="1">
      <alignment vertical="center"/>
    </xf>
    <xf numFmtId="0" fontId="227" fillId="0" borderId="0" xfId="589" applyFont="1" applyAlignment="1">
      <alignment horizontal="right" vertical="center"/>
    </xf>
    <xf numFmtId="0" fontId="226" fillId="0" borderId="1" xfId="589" applyFont="1" applyBorder="1" applyAlignment="1">
      <alignment horizontal="center" vertical="center" wrapText="1"/>
    </xf>
    <xf numFmtId="0" fontId="228" fillId="0" borderId="1" xfId="589" applyFont="1" applyBorder="1" applyAlignment="1">
      <alignment horizontal="center" vertical="center" wrapText="1"/>
    </xf>
    <xf numFmtId="0" fontId="229" fillId="0" borderId="0" xfId="589" applyFont="1"/>
    <xf numFmtId="0" fontId="225" fillId="0" borderId="1" xfId="589" applyFont="1" applyBorder="1" applyAlignment="1">
      <alignment horizontal="center" vertical="center" wrapText="1"/>
    </xf>
    <xf numFmtId="0" fontId="226" fillId="0" borderId="1" xfId="589" applyFont="1" applyBorder="1" applyAlignment="1">
      <alignment vertical="center" wrapText="1"/>
    </xf>
    <xf numFmtId="0" fontId="3" fillId="0" borderId="0" xfId="0" applyFont="1" applyAlignment="1">
      <alignment horizontal="right" vertical="center" wrapText="1"/>
    </xf>
    <xf numFmtId="0" fontId="202" fillId="0" borderId="0" xfId="0" applyFont="1" applyAlignment="1">
      <alignment horizontal="right" vertical="center"/>
    </xf>
    <xf numFmtId="0" fontId="3" fillId="70" borderId="2" xfId="0" applyFont="1" applyFill="1" applyBorder="1" applyAlignment="1">
      <alignment horizontal="center" vertical="center" wrapText="1"/>
    </xf>
    <xf numFmtId="0" fontId="2" fillId="70" borderId="2" xfId="0" applyFont="1" applyFill="1" applyBorder="1" applyAlignment="1">
      <alignment horizontal="center" vertical="center" wrapText="1"/>
    </xf>
    <xf numFmtId="0" fontId="3" fillId="70" borderId="2" xfId="0" applyFont="1" applyFill="1" applyBorder="1" applyAlignment="1">
      <alignment vertical="center" wrapText="1"/>
    </xf>
    <xf numFmtId="0" fontId="2" fillId="70" borderId="2" xfId="0" applyFont="1" applyFill="1" applyBorder="1" applyAlignment="1">
      <alignment vertical="center" wrapText="1"/>
    </xf>
    <xf numFmtId="0" fontId="3" fillId="70" borderId="42" xfId="0" applyFont="1" applyFill="1" applyBorder="1" applyAlignment="1">
      <alignment horizontal="center" vertical="center" wrapText="1"/>
    </xf>
    <xf numFmtId="0" fontId="3" fillId="70" borderId="42" xfId="0" applyFont="1" applyFill="1" applyBorder="1" applyAlignment="1">
      <alignment vertical="center" wrapText="1"/>
    </xf>
    <xf numFmtId="0" fontId="2" fillId="70" borderId="42" xfId="0" applyFont="1" applyFill="1" applyBorder="1" applyAlignment="1">
      <alignment horizontal="center" vertical="center" wrapText="1"/>
    </xf>
    <xf numFmtId="0" fontId="3" fillId="70" borderId="1" xfId="0" applyFont="1" applyFill="1" applyBorder="1" applyAlignment="1">
      <alignment horizontal="center" vertical="center" wrapText="1"/>
    </xf>
    <xf numFmtId="0" fontId="2" fillId="0" borderId="0" xfId="589" applyFont="1" applyBorder="1" applyAlignment="1">
      <alignment horizontal="center" wrapText="1"/>
    </xf>
    <xf numFmtId="0" fontId="23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xf>
    <xf numFmtId="0" fontId="10" fillId="0" borderId="0" xfId="0" applyFont="1" applyAlignment="1">
      <alignment horizontal="center"/>
    </xf>
    <xf numFmtId="0" fontId="226" fillId="0" borderId="1" xfId="589" applyFont="1" applyBorder="1" applyAlignment="1">
      <alignment horizontal="center" vertical="center" wrapText="1"/>
    </xf>
    <xf numFmtId="0" fontId="6" fillId="0" borderId="1" xfId="0" applyFont="1" applyBorder="1" applyAlignment="1">
      <alignment vertical="center" wrapText="1"/>
    </xf>
    <xf numFmtId="3" fontId="4" fillId="0" borderId="1" xfId="0" applyNumberFormat="1" applyFont="1" applyBorder="1"/>
    <xf numFmtId="249" fontId="3" fillId="0" borderId="1" xfId="1771" applyNumberFormat="1" applyFont="1" applyBorder="1"/>
    <xf numFmtId="249" fontId="2" fillId="0" borderId="1" xfId="1771" applyNumberFormat="1" applyFont="1" applyBorder="1"/>
    <xf numFmtId="249" fontId="2" fillId="71" borderId="1" xfId="1771" applyNumberFormat="1" applyFont="1" applyFill="1" applyBorder="1"/>
    <xf numFmtId="249" fontId="202" fillId="71" borderId="1" xfId="1771" applyNumberFormat="1" applyFont="1" applyFill="1" applyBorder="1"/>
    <xf numFmtId="249" fontId="202" fillId="0" borderId="1" xfId="1771" applyNumberFormat="1" applyFont="1" applyBorder="1"/>
    <xf numFmtId="0" fontId="4" fillId="0" borderId="1" xfId="0" applyFont="1" applyBorder="1" applyAlignment="1">
      <alignment horizontal="center"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185" fillId="0" borderId="1" xfId="0" applyFont="1" applyBorder="1"/>
    <xf numFmtId="0" fontId="133" fillId="0" borderId="1" xfId="0" applyFont="1" applyBorder="1"/>
    <xf numFmtId="249" fontId="133" fillId="0" borderId="1" xfId="1771" applyNumberFormat="1" applyFont="1" applyBorder="1"/>
    <xf numFmtId="1" fontId="7" fillId="0" borderId="1" xfId="1772" applyNumberFormat="1" applyFont="1" applyFill="1" applyBorder="1" applyAlignment="1">
      <alignment vertical="center" wrapText="1"/>
    </xf>
    <xf numFmtId="0" fontId="7" fillId="0" borderId="1" xfId="0" applyFont="1" applyBorder="1" applyAlignment="1">
      <alignment horizontal="center" wrapText="1"/>
    </xf>
    <xf numFmtId="249" fontId="65" fillId="0" borderId="1" xfId="1771" applyNumberFormat="1" applyFont="1" applyBorder="1"/>
    <xf numFmtId="0" fontId="133" fillId="0" borderId="1" xfId="0" applyFont="1" applyBorder="1" applyAlignment="1">
      <alignment horizontal="center"/>
    </xf>
    <xf numFmtId="0" fontId="202" fillId="0" borderId="0" xfId="0" applyFont="1" applyBorder="1"/>
    <xf numFmtId="0" fontId="65" fillId="0" borderId="0" xfId="0" applyFont="1" applyBorder="1"/>
    <xf numFmtId="0" fontId="65" fillId="0" borderId="0" xfId="0" applyFont="1"/>
    <xf numFmtId="0" fontId="4" fillId="0" borderId="0" xfId="0" applyNumberFormat="1" applyFont="1" applyAlignment="1">
      <alignment horizontal="center"/>
    </xf>
    <xf numFmtId="0" fontId="2" fillId="0" borderId="0" xfId="0" applyFont="1"/>
    <xf numFmtId="0" fontId="7" fillId="0" borderId="0" xfId="0" applyFont="1"/>
    <xf numFmtId="0" fontId="234" fillId="0" borderId="0" xfId="0" applyFont="1" applyAlignment="1">
      <alignment horizontal="center"/>
    </xf>
    <xf numFmtId="0" fontId="3" fillId="0" borderId="0" xfId="0" applyFont="1" applyAlignment="1">
      <alignment horizontal="center"/>
    </xf>
    <xf numFmtId="0" fontId="3" fillId="0" borderId="0" xfId="0" applyFont="1" applyAlignment="1"/>
    <xf numFmtId="0" fontId="2" fillId="0" borderId="1" xfId="0" applyNumberFormat="1" applyFont="1" applyBorder="1"/>
    <xf numFmtId="0" fontId="39" fillId="0" borderId="49" xfId="589" applyFont="1" applyBorder="1" applyAlignment="1">
      <alignment horizontal="center" wrapText="1"/>
    </xf>
    <xf numFmtId="0" fontId="2" fillId="0" borderId="1" xfId="589" applyFont="1" applyBorder="1"/>
    <xf numFmtId="173" fontId="2" fillId="0" borderId="1" xfId="268" applyNumberFormat="1" applyFont="1" applyBorder="1"/>
    <xf numFmtId="173" fontId="2" fillId="0" borderId="1" xfId="268" applyNumberFormat="1" applyFont="1" applyBorder="1" applyAlignment="1">
      <alignment horizontal="center" wrapText="1"/>
    </xf>
    <xf numFmtId="173" fontId="3" fillId="0" borderId="1" xfId="268" applyNumberFormat="1" applyFont="1" applyBorder="1" applyAlignment="1">
      <alignment horizontal="center" wrapText="1"/>
    </xf>
    <xf numFmtId="173" fontId="2" fillId="0" borderId="1" xfId="268" applyNumberFormat="1" applyFont="1" applyBorder="1" applyAlignment="1">
      <alignment horizontal="left" vertical="center" wrapText="1"/>
    </xf>
    <xf numFmtId="0" fontId="4" fillId="0" borderId="0" xfId="0" applyFont="1" applyAlignment="1"/>
    <xf numFmtId="0" fontId="202" fillId="0" borderId="0" xfId="0" applyNumberFormat="1" applyFont="1" applyBorder="1" applyAlignment="1"/>
    <xf numFmtId="0" fontId="235" fillId="0" borderId="0" xfId="0" applyFont="1" applyAlignment="1">
      <alignment vertical="center" wrapText="1"/>
    </xf>
    <xf numFmtId="249" fontId="4" fillId="0" borderId="1" xfId="0" applyNumberFormat="1" applyFont="1" applyBorder="1" applyAlignment="1">
      <alignment vertical="center" wrapText="1"/>
    </xf>
    <xf numFmtId="0" fontId="3" fillId="0" borderId="1" xfId="0" applyFont="1" applyBorder="1" applyAlignment="1">
      <alignment horizontal="center" wrapText="1"/>
    </xf>
    <xf numFmtId="249" fontId="14" fillId="0" borderId="1" xfId="1771" applyNumberFormat="1" applyFont="1" applyBorder="1"/>
    <xf numFmtId="249" fontId="43" fillId="0" borderId="1" xfId="1771" applyNumberFormat="1" applyFont="1" applyBorder="1"/>
    <xf numFmtId="249" fontId="233" fillId="0" borderId="1" xfId="1771" applyNumberFormat="1" applyFont="1" applyBorder="1"/>
    <xf numFmtId="0" fontId="2" fillId="0" borderId="0" xfId="589" applyFont="1" applyBorder="1" applyAlignment="1">
      <alignment horizontal="center" wrapText="1"/>
    </xf>
    <xf numFmtId="0" fontId="4" fillId="0" borderId="0" xfId="0" applyFont="1" applyAlignment="1">
      <alignment horizontal="center"/>
    </xf>
    <xf numFmtId="0" fontId="4" fillId="0" borderId="0" xfId="0" applyNumberFormat="1" applyFont="1" applyAlignment="1">
      <alignment horizontal="center"/>
    </xf>
    <xf numFmtId="0" fontId="10" fillId="0" borderId="0" xfId="0" applyFont="1" applyAlignment="1">
      <alignment horizontal="center"/>
    </xf>
    <xf numFmtId="0" fontId="2" fillId="0" borderId="0" xfId="589" applyFont="1" applyBorder="1" applyAlignment="1">
      <alignment wrapText="1"/>
    </xf>
    <xf numFmtId="0" fontId="42" fillId="0" borderId="1" xfId="0" applyFont="1" applyBorder="1" applyAlignment="1">
      <alignment vertical="top" wrapText="1"/>
    </xf>
    <xf numFmtId="173" fontId="42" fillId="71" borderId="1" xfId="0" applyNumberFormat="1" applyFont="1" applyFill="1" applyBorder="1" applyAlignment="1">
      <alignment vertical="top" wrapText="1"/>
    </xf>
    <xf numFmtId="0" fontId="11" fillId="0" borderId="1" xfId="0" applyFont="1" applyBorder="1" applyAlignment="1">
      <alignment horizontal="center" vertical="center" wrapText="1"/>
    </xf>
    <xf numFmtId="249" fontId="0" fillId="0" borderId="0" xfId="0" applyNumberFormat="1"/>
    <xf numFmtId="249" fontId="3" fillId="0" borderId="1" xfId="0" applyNumberFormat="1" applyFont="1" applyBorder="1" applyAlignment="1">
      <alignment vertical="center" wrapText="1"/>
    </xf>
    <xf numFmtId="249" fontId="1" fillId="0" borderId="0" xfId="0" applyNumberFormat="1" applyFont="1" applyAlignment="1">
      <alignment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0" applyNumberFormat="1" applyFont="1" applyBorder="1" applyAlignment="1">
      <alignment horizontal="center"/>
    </xf>
    <xf numFmtId="249" fontId="0" fillId="0" borderId="0" xfId="0" applyNumberFormat="1" applyAlignment="1">
      <alignment vertical="center" wrapText="1"/>
    </xf>
    <xf numFmtId="3" fontId="7" fillId="0" borderId="0" xfId="0" applyNumberFormat="1" applyFont="1" applyAlignment="1">
      <alignment vertical="center" wrapText="1"/>
    </xf>
    <xf numFmtId="0" fontId="2" fillId="0" borderId="0" xfId="0" applyFont="1" applyAlignment="1">
      <alignment vertical="center" wrapText="1"/>
    </xf>
    <xf numFmtId="249" fontId="3" fillId="0" borderId="1" xfId="0" applyNumberFormat="1" applyFont="1" applyBorder="1"/>
    <xf numFmtId="0" fontId="1" fillId="72" borderId="0" xfId="0" applyFont="1" applyFill="1"/>
    <xf numFmtId="249" fontId="237" fillId="0" borderId="0" xfId="0" applyNumberFormat="1" applyFont="1"/>
    <xf numFmtId="249" fontId="238" fillId="72" borderId="0" xfId="0" applyNumberFormat="1" applyFont="1" applyFill="1"/>
    <xf numFmtId="0" fontId="237" fillId="72" borderId="0" xfId="0" applyFont="1" applyFill="1"/>
    <xf numFmtId="0" fontId="0" fillId="72" borderId="0" xfId="0" applyFill="1"/>
    <xf numFmtId="249" fontId="3" fillId="71" borderId="1" xfId="1771" applyNumberFormat="1" applyFont="1" applyFill="1" applyBorder="1"/>
    <xf numFmtId="0" fontId="4" fillId="0" borderId="0" xfId="0" applyFont="1" applyAlignment="1">
      <alignment horizontal="center"/>
    </xf>
    <xf numFmtId="249" fontId="0" fillId="0" borderId="0" xfId="1771" applyNumberFormat="1" applyFont="1" applyAlignment="1">
      <alignment vertical="center" wrapText="1"/>
    </xf>
    <xf numFmtId="0" fontId="4" fillId="0" borderId="0" xfId="0" applyNumberFormat="1" applyFont="1" applyAlignment="1"/>
    <xf numFmtId="0" fontId="6" fillId="0" borderId="0" xfId="0" applyFont="1" applyAlignment="1"/>
    <xf numFmtId="249" fontId="0" fillId="72" borderId="0" xfId="0" applyNumberFormat="1" applyFill="1"/>
    <xf numFmtId="249" fontId="2" fillId="0" borderId="1" xfId="1771" applyNumberFormat="1" applyFont="1" applyFill="1" applyBorder="1"/>
    <xf numFmtId="0" fontId="11" fillId="0" borderId="1" xfId="0" applyFont="1" applyBorder="1" applyAlignment="1">
      <alignment horizontal="center" vertical="center" wrapText="1"/>
    </xf>
    <xf numFmtId="3" fontId="4" fillId="0" borderId="1" xfId="0" applyNumberFormat="1" applyFont="1" applyFill="1" applyBorder="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6" fillId="0" borderId="0" xfId="0" applyFont="1"/>
    <xf numFmtId="249" fontId="202" fillId="0" borderId="1" xfId="1771" applyNumberFormat="1" applyFont="1" applyFill="1" applyBorder="1"/>
    <xf numFmtId="0" fontId="239" fillId="0" borderId="0" xfId="0" applyFont="1"/>
    <xf numFmtId="249" fontId="240" fillId="0" borderId="1" xfId="1771" applyNumberFormat="1" applyFont="1" applyFill="1" applyBorder="1"/>
    <xf numFmtId="249" fontId="240" fillId="71" borderId="1" xfId="1771" applyNumberFormat="1" applyFont="1" applyFill="1" applyBorder="1"/>
    <xf numFmtId="0" fontId="2" fillId="0" borderId="1" xfId="0" applyFont="1" applyBorder="1" applyAlignment="1">
      <alignment vertical="top" wrapText="1"/>
    </xf>
    <xf numFmtId="49" fontId="6" fillId="0" borderId="1" xfId="0" applyNumberFormat="1" applyFont="1" applyBorder="1" applyAlignment="1">
      <alignment vertical="center" wrapText="1"/>
    </xf>
    <xf numFmtId="49" fontId="0" fillId="0" borderId="0" xfId="0" applyNumberFormat="1" applyAlignment="1">
      <alignment vertical="center" wrapText="1"/>
    </xf>
    <xf numFmtId="49" fontId="4" fillId="0" borderId="1" xfId="0" applyNumberFormat="1" applyFont="1" applyBorder="1" applyAlignment="1">
      <alignment vertical="center" wrapText="1"/>
    </xf>
    <xf numFmtId="49" fontId="2" fillId="0" borderId="1" xfId="0" applyNumberFormat="1" applyFont="1" applyBorder="1" applyAlignment="1">
      <alignment vertical="center" wrapText="1"/>
    </xf>
    <xf numFmtId="49" fontId="6" fillId="0" borderId="1" xfId="0" applyNumberFormat="1" applyFont="1" applyFill="1" applyBorder="1" applyAlignment="1">
      <alignment vertical="center" wrapText="1"/>
    </xf>
    <xf numFmtId="49" fontId="4" fillId="0" borderId="0" xfId="0" applyNumberFormat="1" applyFont="1" applyAlignment="1">
      <alignment horizontal="center"/>
    </xf>
    <xf numFmtId="0" fontId="3" fillId="0" borderId="0" xfId="0" applyFont="1" applyAlignment="1">
      <alignment horizontal="left" vertical="center" wrapText="1"/>
    </xf>
    <xf numFmtId="0" fontId="4" fillId="0" borderId="0" xfId="0" applyFont="1" applyAlignment="1">
      <alignment horizontal="center"/>
    </xf>
    <xf numFmtId="0" fontId="3" fillId="0" borderId="1" xfId="0" applyFont="1" applyBorder="1" applyAlignment="1">
      <alignment horizontal="center" wrapText="1"/>
    </xf>
    <xf numFmtId="249" fontId="239" fillId="0" borderId="0" xfId="0" applyNumberFormat="1" applyFont="1"/>
    <xf numFmtId="0" fontId="242" fillId="0" borderId="0" xfId="0" applyFont="1"/>
    <xf numFmtId="0" fontId="11" fillId="0" borderId="1" xfId="0" applyFont="1" applyBorder="1" applyAlignment="1">
      <alignment horizontal="center" vertical="center" wrapText="1"/>
    </xf>
    <xf numFmtId="0" fontId="3" fillId="0" borderId="0" xfId="0" applyFont="1" applyAlignment="1">
      <alignment horizontal="right" vertical="center" wrapText="1"/>
    </xf>
    <xf numFmtId="249" fontId="12" fillId="0" borderId="0" xfId="1771" applyNumberFormat="1" applyFont="1" applyAlignment="1">
      <alignment vertical="center" wrapText="1"/>
    </xf>
    <xf numFmtId="0" fontId="242" fillId="0" borderId="1" xfId="0" applyNumberFormat="1" applyFont="1" applyBorder="1"/>
    <xf numFmtId="0" fontId="246" fillId="0" borderId="1" xfId="0" applyFont="1" applyBorder="1" applyAlignment="1">
      <alignment vertical="center"/>
    </xf>
    <xf numFmtId="0" fontId="248" fillId="0" borderId="1" xfId="0" applyNumberFormat="1" applyFont="1" applyBorder="1" applyAlignment="1">
      <alignment horizontal="center"/>
    </xf>
    <xf numFmtId="0" fontId="248" fillId="0" borderId="1" xfId="0" applyFont="1" applyBorder="1"/>
    <xf numFmtId="249" fontId="248" fillId="0" borderId="1" xfId="1771" applyNumberFormat="1" applyFont="1" applyBorder="1"/>
    <xf numFmtId="249" fontId="185" fillId="0" borderId="1" xfId="1771" applyNumberFormat="1" applyFont="1" applyBorder="1"/>
    <xf numFmtId="0" fontId="247" fillId="0" borderId="1" xfId="0" applyFont="1" applyBorder="1" applyAlignment="1">
      <alignment horizontal="center" wrapText="1"/>
    </xf>
    <xf numFmtId="173" fontId="240" fillId="71" borderId="1" xfId="255" applyNumberFormat="1" applyFont="1" applyFill="1" applyBorder="1" applyAlignment="1"/>
    <xf numFmtId="249" fontId="247" fillId="0" borderId="1" xfId="1771" applyNumberFormat="1" applyFont="1" applyBorder="1" applyAlignment="1"/>
    <xf numFmtId="0" fontId="185" fillId="0" borderId="1" xfId="0" applyFont="1" applyBorder="1" applyAlignment="1"/>
    <xf numFmtId="249" fontId="2" fillId="0" borderId="1" xfId="1771" applyNumberFormat="1" applyFont="1" applyBorder="1" applyAlignment="1"/>
    <xf numFmtId="0" fontId="2" fillId="0" borderId="1" xfId="0" applyFont="1" applyFill="1" applyBorder="1" applyAlignment="1">
      <alignment vertical="center" wrapText="1"/>
    </xf>
    <xf numFmtId="249" fontId="0" fillId="0" borderId="0" xfId="1771" applyNumberFormat="1" applyFont="1"/>
    <xf numFmtId="0" fontId="2" fillId="0" borderId="1" xfId="0" applyFont="1" applyBorder="1" applyAlignment="1">
      <alignment wrapText="1"/>
    </xf>
    <xf numFmtId="0" fontId="2" fillId="0" borderId="1" xfId="0" applyFont="1" applyBorder="1"/>
    <xf numFmtId="0" fontId="202" fillId="0" borderId="1" xfId="0" applyNumberFormat="1" applyFont="1" applyBorder="1" applyAlignment="1"/>
    <xf numFmtId="173" fontId="2" fillId="0" borderId="1" xfId="1771" applyNumberFormat="1" applyFont="1" applyBorder="1" applyAlignment="1"/>
    <xf numFmtId="0" fontId="2" fillId="0" borderId="1" xfId="0" applyFont="1" applyBorder="1" applyAlignment="1">
      <alignment horizontal="left" wrapText="1"/>
    </xf>
    <xf numFmtId="0" fontId="2" fillId="0" borderId="1" xfId="0" applyNumberFormat="1" applyFont="1" applyBorder="1" applyAlignment="1">
      <alignment horizontal="center"/>
    </xf>
    <xf numFmtId="0" fontId="2" fillId="0" borderId="1" xfId="0" applyNumberFormat="1" applyFont="1" applyBorder="1" applyAlignment="1"/>
    <xf numFmtId="0" fontId="0" fillId="0" borderId="0" xfId="0" applyFont="1"/>
    <xf numFmtId="0" fontId="240" fillId="0" borderId="1" xfId="0" applyFont="1" applyBorder="1" applyAlignment="1">
      <alignment horizontal="left" vertical="center" wrapText="1"/>
    </xf>
    <xf numFmtId="0" fontId="202" fillId="0" borderId="1" xfId="0" applyFont="1" applyBorder="1" applyAlignment="1">
      <alignment horizontal="center"/>
    </xf>
    <xf numFmtId="0" fontId="2" fillId="0" borderId="1" xfId="0" applyFont="1" applyBorder="1" applyAlignment="1"/>
    <xf numFmtId="0" fontId="249" fillId="0" borderId="0" xfId="0" applyFont="1"/>
    <xf numFmtId="0" fontId="247" fillId="0" borderId="0" xfId="0" applyFont="1"/>
    <xf numFmtId="3" fontId="2"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3" fontId="2" fillId="0" borderId="1" xfId="255" applyNumberFormat="1" applyFont="1" applyFill="1" applyBorder="1" applyAlignment="1">
      <alignment vertical="center"/>
    </xf>
    <xf numFmtId="3" fontId="2" fillId="0" borderId="1" xfId="0" applyNumberFormat="1" applyFont="1" applyFill="1" applyBorder="1" applyAlignment="1">
      <alignment horizontal="left" vertical="center"/>
    </xf>
    <xf numFmtId="3" fontId="2" fillId="0" borderId="1" xfId="0" applyNumberFormat="1" applyFont="1" applyFill="1" applyBorder="1" applyAlignment="1">
      <alignment horizontal="right" vertical="center" wrapText="1"/>
    </xf>
    <xf numFmtId="0" fontId="247" fillId="0" borderId="1" xfId="0" applyFont="1" applyBorder="1"/>
    <xf numFmtId="1" fontId="2" fillId="0" borderId="1" xfId="0" applyNumberFormat="1" applyFont="1" applyFill="1" applyBorder="1" applyAlignment="1">
      <alignment horizontal="center" vertical="center" wrapText="1"/>
    </xf>
    <xf numFmtId="3" fontId="2" fillId="0" borderId="1" xfId="255" applyNumberFormat="1" applyFont="1" applyFill="1" applyBorder="1" applyAlignment="1">
      <alignment vertical="center" wrapText="1"/>
    </xf>
    <xf numFmtId="0" fontId="3" fillId="0" borderId="1" xfId="0" applyNumberFormat="1" applyFont="1" applyBorder="1"/>
    <xf numFmtId="0" fontId="248" fillId="0" borderId="0" xfId="0" applyFont="1"/>
    <xf numFmtId="249" fontId="3" fillId="0" borderId="1" xfId="1771" applyNumberFormat="1" applyFont="1" applyBorder="1" applyAlignment="1">
      <alignment horizontal="right"/>
    </xf>
    <xf numFmtId="249" fontId="3" fillId="0" borderId="1" xfId="1771" applyNumberFormat="1" applyFont="1" applyBorder="1" applyAlignment="1"/>
    <xf numFmtId="0" fontId="3" fillId="0" borderId="1" xfId="0" applyFont="1" applyBorder="1"/>
    <xf numFmtId="0" fontId="3" fillId="0" borderId="0" xfId="0" applyFont="1"/>
    <xf numFmtId="173" fontId="247" fillId="0" borderId="1" xfId="1771" applyNumberFormat="1" applyFont="1" applyBorder="1"/>
    <xf numFmtId="250" fontId="247" fillId="71" borderId="1" xfId="268" applyNumberFormat="1" applyFont="1" applyFill="1" applyBorder="1"/>
    <xf numFmtId="250" fontId="50" fillId="71" borderId="1" xfId="1771" applyNumberFormat="1" applyFont="1" applyFill="1" applyBorder="1"/>
    <xf numFmtId="167" fontId="3" fillId="0" borderId="1" xfId="1771" applyFont="1" applyBorder="1" applyAlignment="1">
      <alignment vertical="center" wrapText="1"/>
    </xf>
    <xf numFmtId="167" fontId="4" fillId="0" borderId="1" xfId="1771" applyFont="1" applyBorder="1" applyAlignment="1">
      <alignment vertical="center" wrapText="1"/>
    </xf>
    <xf numFmtId="251" fontId="2" fillId="0" borderId="1" xfId="1771" applyNumberFormat="1" applyFont="1" applyBorder="1" applyAlignment="1">
      <alignment vertical="center" wrapText="1"/>
    </xf>
    <xf numFmtId="250" fontId="2" fillId="0" borderId="1" xfId="0" applyNumberFormat="1" applyFont="1" applyBorder="1" applyAlignment="1">
      <alignment vertical="center" wrapText="1"/>
    </xf>
    <xf numFmtId="250" fontId="3" fillId="0" borderId="1" xfId="1771" applyNumberFormat="1" applyFont="1" applyBorder="1" applyAlignment="1">
      <alignment vertical="center" wrapText="1"/>
    </xf>
    <xf numFmtId="250" fontId="11" fillId="0" borderId="1" xfId="1771" applyNumberFormat="1" applyFont="1" applyBorder="1" applyAlignment="1">
      <alignment vertical="center" wrapText="1"/>
    </xf>
    <xf numFmtId="0" fontId="234" fillId="0" borderId="5" xfId="0" applyFont="1" applyBorder="1" applyAlignment="1">
      <alignment vertical="center" wrapText="1"/>
    </xf>
    <xf numFmtId="252" fontId="250" fillId="0" borderId="1" xfId="0" applyNumberFormat="1" applyFont="1" applyBorder="1" applyAlignment="1">
      <alignment horizontal="right" wrapText="1"/>
    </xf>
    <xf numFmtId="0" fontId="3" fillId="0" borderId="0" xfId="0" applyFont="1" applyAlignment="1">
      <alignment horizontal="right" vertical="center" wrapText="1"/>
    </xf>
    <xf numFmtId="0" fontId="4" fillId="0" borderId="0" xfId="0" applyNumberFormat="1" applyFont="1" applyAlignment="1">
      <alignment horizontal="center"/>
    </xf>
    <xf numFmtId="0" fontId="5" fillId="0" borderId="0" xfId="0" applyNumberFormat="1" applyFont="1" applyBorder="1" applyAlignment="1">
      <alignment horizontal="center"/>
    </xf>
    <xf numFmtId="0" fontId="5"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Border="1" applyAlignment="1">
      <alignment horizontal="left" vertical="center" wrapText="1"/>
    </xf>
    <xf numFmtId="0" fontId="4"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center" wrapText="1"/>
    </xf>
    <xf numFmtId="49" fontId="4" fillId="0" borderId="36" xfId="380" applyNumberFormat="1" applyFont="1" applyBorder="1" applyAlignment="1">
      <alignment horizontal="center" vertical="center" wrapText="1"/>
    </xf>
    <xf numFmtId="49" fontId="4" fillId="0" borderId="23" xfId="380" applyNumberFormat="1" applyFont="1" applyBorder="1" applyAlignment="1">
      <alignment horizontal="center" vertical="center" wrapText="1"/>
    </xf>
    <xf numFmtId="49" fontId="4" fillId="0" borderId="9" xfId="380" applyNumberFormat="1" applyFont="1" applyBorder="1" applyAlignment="1">
      <alignment horizontal="center" vertical="center" wrapText="1"/>
    </xf>
    <xf numFmtId="0" fontId="5" fillId="0" borderId="48" xfId="0" applyFont="1" applyBorder="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10" fillId="0" borderId="5"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xf>
    <xf numFmtId="0" fontId="3" fillId="0" borderId="1" xfId="0" applyFont="1" applyBorder="1" applyAlignment="1">
      <alignment horizontal="center" wrapText="1"/>
    </xf>
    <xf numFmtId="0" fontId="2" fillId="0" borderId="0" xfId="0" applyFont="1" applyBorder="1" applyAlignment="1">
      <alignment horizontal="center"/>
    </xf>
    <xf numFmtId="0" fontId="4" fillId="0" borderId="0" xfId="0" applyFont="1" applyAlignment="1">
      <alignment horizontal="right" vertical="top" wrapText="1"/>
    </xf>
    <xf numFmtId="0" fontId="5" fillId="0" borderId="0" xfId="0" applyFont="1" applyAlignment="1">
      <alignment horizontal="center" wrapText="1"/>
    </xf>
    <xf numFmtId="0" fontId="4" fillId="0" borderId="0" xfId="0" applyFont="1" applyAlignment="1">
      <alignment horizontal="center" vertical="top" wrapText="1"/>
    </xf>
    <xf numFmtId="0" fontId="6" fillId="0" borderId="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48" xfId="0" applyNumberFormat="1" applyFont="1" applyBorder="1" applyAlignment="1">
      <alignment horizontal="center"/>
    </xf>
    <xf numFmtId="0" fontId="241" fillId="0" borderId="0" xfId="0" applyFont="1" applyAlignment="1">
      <alignment horizontal="center" vertical="center" wrapText="1"/>
    </xf>
    <xf numFmtId="0" fontId="241" fillId="0" borderId="0" xfId="0" applyFont="1" applyAlignment="1">
      <alignment horizontal="left" vertical="center" wrapText="1"/>
    </xf>
    <xf numFmtId="0" fontId="243" fillId="0" borderId="0" xfId="0" applyFont="1" applyAlignment="1">
      <alignment horizontal="center" vertical="center"/>
    </xf>
    <xf numFmtId="0" fontId="245" fillId="0" borderId="0" xfId="0" applyFont="1" applyAlignment="1">
      <alignment horizontal="center" vertical="center" wrapText="1"/>
    </xf>
    <xf numFmtId="0" fontId="245" fillId="0" borderId="5" xfId="0" applyFont="1" applyBorder="1" applyAlignment="1">
      <alignment horizontal="center"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202" fillId="0" borderId="0" xfId="0" applyFont="1" applyAlignment="1">
      <alignment horizontal="center" vertical="center" wrapText="1"/>
    </xf>
    <xf numFmtId="0" fontId="34" fillId="0" borderId="0" xfId="589" applyFont="1" applyAlignment="1">
      <alignment horizontal="left" vertical="top" wrapText="1"/>
    </xf>
    <xf numFmtId="0" fontId="225" fillId="0" borderId="0" xfId="589" applyFont="1" applyAlignment="1">
      <alignment horizontal="center" vertical="center"/>
    </xf>
    <xf numFmtId="0" fontId="227" fillId="0" borderId="0" xfId="589" applyFont="1" applyAlignment="1">
      <alignment horizontal="center" vertical="center"/>
    </xf>
    <xf numFmtId="0" fontId="225" fillId="0" borderId="1" xfId="589" applyFont="1" applyBorder="1" applyAlignment="1">
      <alignment horizontal="center" vertical="center" wrapText="1"/>
    </xf>
    <xf numFmtId="0" fontId="226" fillId="0" borderId="1" xfId="589" applyFont="1" applyBorder="1" applyAlignment="1">
      <alignment horizontal="center" vertical="center" wrapText="1"/>
    </xf>
    <xf numFmtId="0" fontId="226" fillId="0" borderId="0" xfId="589" applyFont="1" applyAlignment="1">
      <alignment vertical="center" wrapText="1"/>
    </xf>
    <xf numFmtId="0" fontId="227" fillId="0" borderId="0" xfId="589" applyFont="1" applyAlignment="1">
      <alignment horizontal="center" vertical="center" wrapText="1"/>
    </xf>
    <xf numFmtId="0" fontId="225" fillId="0" borderId="0" xfId="589" applyFont="1" applyAlignment="1">
      <alignment horizontal="center" vertical="center" wrapText="1"/>
    </xf>
    <xf numFmtId="0" fontId="230" fillId="0" borderId="1" xfId="589" applyFont="1" applyBorder="1" applyAlignment="1">
      <alignment horizontal="center" vertical="center" wrapText="1"/>
    </xf>
    <xf numFmtId="0" fontId="236" fillId="0" borderId="0" xfId="589" applyFont="1" applyAlignment="1">
      <alignment horizontal="center"/>
    </xf>
    <xf numFmtId="0" fontId="3" fillId="0" borderId="1" xfId="589" applyFont="1" applyBorder="1" applyAlignment="1">
      <alignment horizontal="center" wrapText="1"/>
    </xf>
    <xf numFmtId="0" fontId="224" fillId="0" borderId="0" xfId="589" applyFont="1" applyAlignment="1">
      <alignment horizontal="center" vertical="center" wrapText="1"/>
    </xf>
    <xf numFmtId="0" fontId="47" fillId="0" borderId="0" xfId="589" applyFont="1" applyBorder="1" applyAlignment="1">
      <alignment horizontal="center" wrapText="1"/>
    </xf>
    <xf numFmtId="0" fontId="44" fillId="0" borderId="0" xfId="589" applyFont="1" applyBorder="1" applyAlignment="1">
      <alignment horizontal="center" wrapText="1"/>
    </xf>
    <xf numFmtId="0" fontId="11" fillId="0" borderId="49" xfId="589" applyFont="1" applyBorder="1" applyAlignment="1">
      <alignment horizontal="center" vertical="center" wrapText="1"/>
    </xf>
    <xf numFmtId="0" fontId="11" fillId="0" borderId="45" xfId="589" applyFont="1" applyBorder="1" applyAlignment="1">
      <alignment horizontal="center" vertical="center" wrapText="1"/>
    </xf>
    <xf numFmtId="0" fontId="38" fillId="0" borderId="50" xfId="589" applyFont="1" applyBorder="1" applyAlignment="1">
      <alignment horizontal="center" vertical="center" wrapText="1"/>
    </xf>
    <xf numFmtId="0" fontId="38" fillId="0" borderId="51" xfId="589" applyFont="1" applyBorder="1" applyAlignment="1">
      <alignment horizontal="center" vertical="center" wrapText="1"/>
    </xf>
    <xf numFmtId="0" fontId="38" fillId="0" borderId="46" xfId="589" applyFont="1" applyBorder="1" applyAlignment="1">
      <alignment horizontal="center" vertical="center" wrapText="1"/>
    </xf>
    <xf numFmtId="0" fontId="11" fillId="0" borderId="47" xfId="589" applyFont="1" applyBorder="1" applyAlignment="1">
      <alignment horizontal="center" vertical="center" wrapText="1"/>
    </xf>
    <xf numFmtId="0" fontId="36" fillId="0" borderId="0" xfId="589" applyFont="1" applyAlignment="1">
      <alignment horizontal="center"/>
    </xf>
    <xf numFmtId="0" fontId="37" fillId="0" borderId="43" xfId="589" applyFont="1" applyBorder="1" applyAlignment="1">
      <alignment horizontal="left"/>
    </xf>
    <xf numFmtId="0" fontId="11" fillId="0" borderId="44" xfId="589" applyFont="1" applyBorder="1" applyAlignment="1">
      <alignment horizontal="center" wrapText="1"/>
    </xf>
    <xf numFmtId="0" fontId="3" fillId="0" borderId="0" xfId="589" applyFont="1" applyAlignment="1">
      <alignment horizontal="center" vertical="top" wrapText="1"/>
    </xf>
    <xf numFmtId="0" fontId="34" fillId="0" borderId="0" xfId="589" applyFont="1" applyAlignment="1">
      <alignment horizontal="center"/>
    </xf>
  </cellXfs>
  <cellStyles count="1773">
    <cellStyle name="_x0001_" xfId="1"/>
    <cellStyle name="          _x000d__x000a_shell=progman.exe_x000d__x000a_m" xfId="2"/>
    <cellStyle name="#,##0" xfId="3"/>
    <cellStyle name="%" xfId="4"/>
    <cellStyle name="%_1.Cac bieu XD DT 2014 (theo CV 8895 cua BTC).30.7.ok.gui(lan 2)" xfId="5"/>
    <cellStyle name="%_Co so tinh su nghiep giao duc" xfId="6"/>
    <cellStyle name="%_XD DT huyen 2014(1) 23.7" xfId="7"/>
    <cellStyle name="." xfId="8"/>
    <cellStyle name="??" xfId="9"/>
    <cellStyle name="?? [0.00]_ Att. 1- Cover" xfId="10"/>
    <cellStyle name="?? [0]" xfId="11"/>
    <cellStyle name="?_x001d_??%U©÷u&amp;H©÷9_x0008_? s_x000a__x0007__x0001__x0001_" xfId="12"/>
    <cellStyle name="???? [0.00]_List-dwg" xfId="13"/>
    <cellStyle name="??????" xfId="14"/>
    <cellStyle name="????_??" xfId="15"/>
    <cellStyle name="???[0]_?? DI" xfId="16"/>
    <cellStyle name="???_?? DI" xfId="17"/>
    <cellStyle name="??[0]_BRE" xfId="18"/>
    <cellStyle name="??_ ??? ???? " xfId="19"/>
    <cellStyle name="??A? [0]_ÿÿÿÿÿÿ_1_¢¬???¢â? " xfId="20"/>
    <cellStyle name="??A?_ÿÿÿÿÿÿ_1_¢¬???¢â? " xfId="21"/>
    <cellStyle name="?¡±¢¥?_?¨ù??¢´¢¥_¢¬???¢â? " xfId="22"/>
    <cellStyle name="?ðÇ%U?&amp;H?_x0008_?s_x000a__x0007__x0001__x0001_" xfId="23"/>
    <cellStyle name="_130307 So sanh thuc hien 2012 - du toan 2012 moi (pan khac)" xfId="24"/>
    <cellStyle name="_130313 Mau  bieu bao cao nguon luc cua dia phuong sua" xfId="25"/>
    <cellStyle name="_130818 Tong hop Danh gia thu 2013" xfId="26"/>
    <cellStyle name="_130818 Tong hop Danh gia thu 2013_140921 bu giam thu ND 209" xfId="27"/>
    <cellStyle name="_Bang Chi tieu (2)" xfId="28"/>
    <cellStyle name="_Bao cao tai NPP PHAN DUNG 22-7" xfId="29"/>
    <cellStyle name="_Bao_cao_tuan_Vung" xfId="30"/>
    <cellStyle name="_Bao_cao_tuan_Vung_chi tiet so lieu STC theo so da thu" xfId="31"/>
    <cellStyle name="_Bao_cao_tuan_Vung_Copy of Gui BHXH nho bao cao so lieu nam 2012" xfId="32"/>
    <cellStyle name="_Book1" xfId="33"/>
    <cellStyle name="_DG 2012-DT2013 - Theo sac thue -sua" xfId="34"/>
    <cellStyle name="_DG 2012-DT2013 - Theo sac thue -sua_27-8Tong hop PA uoc 2012-DT 2013 -PA 420.000 ty-490.000 ty chuyen doi" xfId="35"/>
    <cellStyle name="_F4-6" xfId="36"/>
    <cellStyle name="_KT (2)" xfId="37"/>
    <cellStyle name="_KT (2)_1" xfId="38"/>
    <cellStyle name="_KT (2)_2" xfId="39"/>
    <cellStyle name="_KT (2)_2_TG-TH" xfId="40"/>
    <cellStyle name="_KT (2)_3" xfId="41"/>
    <cellStyle name="_KT (2)_3_TG-TH" xfId="42"/>
    <cellStyle name="_KT (2)_4" xfId="43"/>
    <cellStyle name="_KT (2)_4_TG-TH" xfId="44"/>
    <cellStyle name="_KT (2)_5" xfId="45"/>
    <cellStyle name="_KT (2)_TG-TH" xfId="46"/>
    <cellStyle name="_KT_TG" xfId="47"/>
    <cellStyle name="_KT_TG_1" xfId="48"/>
    <cellStyle name="_KT_TG_2" xfId="49"/>
    <cellStyle name="_KT_TG_3" xfId="50"/>
    <cellStyle name="_KT_TG_4" xfId="51"/>
    <cellStyle name="_LuuNgay24-07-2006Bao cao tai NPP PHAN DUNG 22-7" xfId="52"/>
    <cellStyle name="_Phu luc kem BC gui VP Bo (18.2)" xfId="53"/>
    <cellStyle name="_TG-TH" xfId="54"/>
    <cellStyle name="_TG-TH_1" xfId="55"/>
    <cellStyle name="_TG-TH_2" xfId="56"/>
    <cellStyle name="_TG-TH_3" xfId="57"/>
    <cellStyle name="_TG-TH_4" xfId="58"/>
    <cellStyle name="~1" xfId="59"/>
    <cellStyle name="•W?_Format" xfId="60"/>
    <cellStyle name="•W€_’·Šú‰p•¶" xfId="61"/>
    <cellStyle name="•W_’·Šú‰p•¶" xfId="62"/>
    <cellStyle name="W_STDFOR" xfId="63"/>
    <cellStyle name="0" xfId="64"/>
    <cellStyle name="0.0" xfId="65"/>
    <cellStyle name="0.00" xfId="66"/>
    <cellStyle name="1" xfId="67"/>
    <cellStyle name="1_2-Ha GiangBB2011-V1" xfId="68"/>
    <cellStyle name="1_50-BB Vung tau 2011" xfId="69"/>
    <cellStyle name="1_52-Long An2011.BB-V1" xfId="70"/>
    <cellStyle name="1_Book1" xfId="71"/>
    <cellStyle name="1_Dtdchinh2397" xfId="72"/>
    <cellStyle name="1_Dutoan(SGTL)" xfId="73"/>
    <cellStyle name="1_So Y te. ND 56 gui PNS(31.10)" xfId="74"/>
    <cellStyle name="15" xfId="75"/>
    <cellStyle name="18.1" xfId="76"/>
    <cellStyle name="¹éºÐÀ²_±âÅ¸" xfId="77"/>
    <cellStyle name="2" xfId="78"/>
    <cellStyle name="2_Book1" xfId="79"/>
    <cellStyle name="2_Dtdchinh2397" xfId="80"/>
    <cellStyle name="2_Dutoan(SGTL)" xfId="81"/>
    <cellStyle name="20" xfId="82"/>
    <cellStyle name="20% - Accent1 2" xfId="83"/>
    <cellStyle name="20% - Accent1 3" xfId="84"/>
    <cellStyle name="20% - Accent1 4" xfId="85"/>
    <cellStyle name="20% - Accent2 2" xfId="86"/>
    <cellStyle name="20% - Accent2 3" xfId="87"/>
    <cellStyle name="20% - Accent2 4" xfId="88"/>
    <cellStyle name="20% - Accent3 2" xfId="89"/>
    <cellStyle name="20% - Accent3 3" xfId="90"/>
    <cellStyle name="20% - Accent3 4" xfId="91"/>
    <cellStyle name="20% - Accent4 2" xfId="92"/>
    <cellStyle name="20% - Accent4 3" xfId="93"/>
    <cellStyle name="20% - Accent4 4" xfId="94"/>
    <cellStyle name="20% - Accent5 2" xfId="95"/>
    <cellStyle name="20% - Accent5 3" xfId="96"/>
    <cellStyle name="20% - Accent5 4" xfId="97"/>
    <cellStyle name="20% - Accent6 2" xfId="98"/>
    <cellStyle name="20% - Accent6 3" xfId="99"/>
    <cellStyle name="20% - Accent6 4" xfId="100"/>
    <cellStyle name="3" xfId="101"/>
    <cellStyle name="3_Book1" xfId="102"/>
    <cellStyle name="3_Dtdchinh2397" xfId="103"/>
    <cellStyle name="3_Dutoan(SGTL)" xfId="104"/>
    <cellStyle name="4" xfId="105"/>
    <cellStyle name="4_Book1" xfId="106"/>
    <cellStyle name="4_Dtdchinh2397" xfId="107"/>
    <cellStyle name="4_Dutoan(SGTL)" xfId="108"/>
    <cellStyle name="40% - Accent1 2" xfId="109"/>
    <cellStyle name="40% - Accent1 3" xfId="110"/>
    <cellStyle name="40% - Accent1 4" xfId="111"/>
    <cellStyle name="40% - Accent2 2" xfId="112"/>
    <cellStyle name="40% - Accent2 3" xfId="113"/>
    <cellStyle name="40% - Accent2 4" xfId="114"/>
    <cellStyle name="40% - Accent3 2" xfId="115"/>
    <cellStyle name="40% - Accent3 3" xfId="116"/>
    <cellStyle name="40% - Accent3 4" xfId="117"/>
    <cellStyle name="40% - Accent4 2" xfId="118"/>
    <cellStyle name="40% - Accent4 3" xfId="119"/>
    <cellStyle name="40% - Accent4 4" xfId="120"/>
    <cellStyle name="40% - Accent5 2" xfId="121"/>
    <cellStyle name="40% - Accent5 3" xfId="122"/>
    <cellStyle name="40% - Accent5 4" xfId="123"/>
    <cellStyle name="40% - Accent6 2" xfId="124"/>
    <cellStyle name="40% - Accent6 3" xfId="125"/>
    <cellStyle name="40% - Accent6 4" xfId="126"/>
    <cellStyle name="52" xfId="127"/>
    <cellStyle name="6" xfId="128"/>
    <cellStyle name="6_So Y te. ND 56 gui PNS(31.10)" xfId="129"/>
    <cellStyle name="6_TABMIS 16.12.10" xfId="130"/>
    <cellStyle name="6_TABMIS chuyen nguon" xfId="131"/>
    <cellStyle name="6_" xfId="132"/>
    <cellStyle name="60% - Accent1 2" xfId="133"/>
    <cellStyle name="60% - Accent1 3" xfId="134"/>
    <cellStyle name="60% - Accent1 4" xfId="135"/>
    <cellStyle name="60% - Accent2 2" xfId="136"/>
    <cellStyle name="60% - Accent2 3" xfId="137"/>
    <cellStyle name="60% - Accent2 4" xfId="138"/>
    <cellStyle name="60% - Accent3 2" xfId="139"/>
    <cellStyle name="60% - Accent3 3" xfId="140"/>
    <cellStyle name="60% - Accent3 4" xfId="141"/>
    <cellStyle name="60% - Accent4 2" xfId="142"/>
    <cellStyle name="60% - Accent4 3" xfId="143"/>
    <cellStyle name="60% - Accent4 4" xfId="144"/>
    <cellStyle name="60% - Accent5 2" xfId="145"/>
    <cellStyle name="60% - Accent5 3" xfId="146"/>
    <cellStyle name="60% - Accent5 4" xfId="147"/>
    <cellStyle name="60% - Accent6 2" xfId="148"/>
    <cellStyle name="60% - Accent6 3" xfId="149"/>
    <cellStyle name="60% - Accent6 4" xfId="150"/>
    <cellStyle name="Accent1 2" xfId="151"/>
    <cellStyle name="Accent1 3" xfId="152"/>
    <cellStyle name="Accent1 4" xfId="153"/>
    <cellStyle name="Accent2 2" xfId="154"/>
    <cellStyle name="Accent2 3" xfId="155"/>
    <cellStyle name="Accent2 4" xfId="156"/>
    <cellStyle name="Accent3 2" xfId="157"/>
    <cellStyle name="Accent3 3" xfId="158"/>
    <cellStyle name="Accent3 4" xfId="159"/>
    <cellStyle name="Accent4 2" xfId="160"/>
    <cellStyle name="Accent4 3" xfId="161"/>
    <cellStyle name="Accent4 4" xfId="162"/>
    <cellStyle name="Accent5 2" xfId="163"/>
    <cellStyle name="Accent5 3" xfId="164"/>
    <cellStyle name="Accent5 4" xfId="165"/>
    <cellStyle name="Accent6 2" xfId="166"/>
    <cellStyle name="Accent6 3" xfId="167"/>
    <cellStyle name="Accent6 4" xfId="168"/>
    <cellStyle name="ÅëÈ­ [0]_¿ì¹°Åë" xfId="169"/>
    <cellStyle name="AeE­ [0]_INQUIRY ¿?¾÷AßAø " xfId="170"/>
    <cellStyle name="ÅëÈ­ [0]_laroux" xfId="171"/>
    <cellStyle name="ÅëÈ­_¿ì¹°Åë" xfId="172"/>
    <cellStyle name="AeE­_INQUIRY ¿?¾÷AßAø " xfId="173"/>
    <cellStyle name="ÅëÈ­_laroux" xfId="174"/>
    <cellStyle name="args.style" xfId="175"/>
    <cellStyle name="args.style 2" xfId="176"/>
    <cellStyle name="ÄÞ¸¶ [0]_¿ì¹°Åë" xfId="177"/>
    <cellStyle name="AÞ¸¶ [0]_INQUIRY ¿?¾÷AßAø " xfId="178"/>
    <cellStyle name="ÄÞ¸¶ [0]_laroux" xfId="179"/>
    <cellStyle name="ÄÞ¸¶_¿ì¹°Åë" xfId="180"/>
    <cellStyle name="AÞ¸¶_INQUIRY ¿?¾÷AßAø " xfId="181"/>
    <cellStyle name="ÄÞ¸¶_laroux" xfId="182"/>
    <cellStyle name="AutoFormat Options" xfId="183"/>
    <cellStyle name="Bad 2" xfId="184"/>
    <cellStyle name="Bad 3" xfId="185"/>
    <cellStyle name="Bad 4" xfId="186"/>
    <cellStyle name="BILL제목" xfId="187"/>
    <cellStyle name="Body" xfId="188"/>
    <cellStyle name="C?AØ_¿?¾÷CoE² " xfId="189"/>
    <cellStyle name="Ç¥ÁØ_#2(M17)_1" xfId="190"/>
    <cellStyle name="C￥AØ_¿μ¾÷CoE² " xfId="191"/>
    <cellStyle name="Ç¥ÁØ_±³°¢¼ö·®" xfId="192"/>
    <cellStyle name="C￥AØ_Sheet1_¿μ¾÷CoE² " xfId="193"/>
    <cellStyle name="Calc Currency (0)" xfId="194"/>
    <cellStyle name="Calc Currency (2)" xfId="195"/>
    <cellStyle name="Calc Percent (0)" xfId="196"/>
    <cellStyle name="Calc Percent (1)" xfId="197"/>
    <cellStyle name="Calc Percent (2)" xfId="198"/>
    <cellStyle name="Calc Units (0)" xfId="199"/>
    <cellStyle name="Calc Units (1)" xfId="200"/>
    <cellStyle name="Calc Units (2)" xfId="201"/>
    <cellStyle name="Calculation 2" xfId="202"/>
    <cellStyle name="Calculation 3" xfId="203"/>
    <cellStyle name="Calculation 4" xfId="204"/>
    <cellStyle name="category" xfId="205"/>
    <cellStyle name="CC1" xfId="206"/>
    <cellStyle name="CC2" xfId="207"/>
    <cellStyle name="chchuyen" xfId="208"/>
    <cellStyle name="Check Cell 2" xfId="209"/>
    <cellStyle name="Check Cell 3" xfId="210"/>
    <cellStyle name="Check Cell 4" xfId="211"/>
    <cellStyle name="Chi phÝ kh¸c_Book1" xfId="212"/>
    <cellStyle name="CHUONG" xfId="213"/>
    <cellStyle name="Comma" xfId="1771" builtinId="3"/>
    <cellStyle name="Comma  - Style1" xfId="214"/>
    <cellStyle name="Comma  - Style2" xfId="215"/>
    <cellStyle name="Comma  - Style3" xfId="216"/>
    <cellStyle name="Comma  - Style4" xfId="217"/>
    <cellStyle name="Comma  - Style5" xfId="218"/>
    <cellStyle name="Comma  - Style6" xfId="219"/>
    <cellStyle name="Comma  - Style7" xfId="220"/>
    <cellStyle name="Comma  - Style8" xfId="221"/>
    <cellStyle name="Comma [ ,]" xfId="222"/>
    <cellStyle name="Comma [0] 2" xfId="223"/>
    <cellStyle name="Comma [0] 2 2" xfId="224"/>
    <cellStyle name="Comma [0] 2 2 2" xfId="225"/>
    <cellStyle name="Comma [0] 2 2 3" xfId="226"/>
    <cellStyle name="Comma [0] 2 3" xfId="227"/>
    <cellStyle name="Comma [0] 2 4" xfId="228"/>
    <cellStyle name="Comma [0] 2 5" xfId="229"/>
    <cellStyle name="Comma [0] 2 6" xfId="230"/>
    <cellStyle name="Comma [0] 2 7" xfId="231"/>
    <cellStyle name="Comma [0] 2 8" xfId="232"/>
    <cellStyle name="Comma [0] 3" xfId="233"/>
    <cellStyle name="Comma [0] 3 2" xfId="234"/>
    <cellStyle name="Comma [0] 4" xfId="235"/>
    <cellStyle name="Comma [0] 4 2" xfId="236"/>
    <cellStyle name="Comma [0] 4 2 2" xfId="237"/>
    <cellStyle name="Comma [0] 4 2 2 2" xfId="238"/>
    <cellStyle name="Comma [0] 4 2 3" xfId="239"/>
    <cellStyle name="Comma [0] 4 2 4" xfId="240"/>
    <cellStyle name="Comma [0] 4 3" xfId="241"/>
    <cellStyle name="Comma [0] 4 3 2" xfId="242"/>
    <cellStyle name="Comma [0] 4 4" xfId="243"/>
    <cellStyle name="Comma [0] 5" xfId="244"/>
    <cellStyle name="Comma [0] 6" xfId="245"/>
    <cellStyle name="Comma [0] 7" xfId="246"/>
    <cellStyle name="Comma [0] 8" xfId="247"/>
    <cellStyle name="Comma [00]" xfId="248"/>
    <cellStyle name="Comma 10" xfId="249"/>
    <cellStyle name="Comma 10 2" xfId="250"/>
    <cellStyle name="Comma 10 3" xfId="251"/>
    <cellStyle name="Comma 10 4" xfId="252"/>
    <cellStyle name="Comma 10_So Y te. ND 56 gui PNS(31.10)" xfId="253"/>
    <cellStyle name="Comma 11" xfId="254"/>
    <cellStyle name="Comma 11 2" xfId="255"/>
    <cellStyle name="Comma 12" xfId="256"/>
    <cellStyle name="Comma 12 2" xfId="257"/>
    <cellStyle name="Comma 13" xfId="258"/>
    <cellStyle name="Comma 14" xfId="259"/>
    <cellStyle name="Comma 15" xfId="260"/>
    <cellStyle name="Comma 15 2" xfId="261"/>
    <cellStyle name="Comma 15 2 2" xfId="262"/>
    <cellStyle name="Comma 16" xfId="263"/>
    <cellStyle name="Comma 16 2" xfId="264"/>
    <cellStyle name="Comma 17" xfId="265"/>
    <cellStyle name="Comma 18" xfId="266"/>
    <cellStyle name="Comma 19" xfId="267"/>
    <cellStyle name="Comma 2" xfId="268"/>
    <cellStyle name="Comma 2 10" xfId="269"/>
    <cellStyle name="Comma 2 11" xfId="270"/>
    <cellStyle name="Comma 2 12" xfId="271"/>
    <cellStyle name="Comma 2 13" xfId="272"/>
    <cellStyle name="Comma 2 14" xfId="273"/>
    <cellStyle name="Comma 2 15" xfId="274"/>
    <cellStyle name="Comma 2 16" xfId="275"/>
    <cellStyle name="Comma 2 17" xfId="276"/>
    <cellStyle name="Comma 2 18" xfId="277"/>
    <cellStyle name="Comma 2 2" xfId="278"/>
    <cellStyle name="Comma 2 2 10" xfId="279"/>
    <cellStyle name="Comma 2 2 11" xfId="280"/>
    <cellStyle name="Comma 2 2 12" xfId="281"/>
    <cellStyle name="Comma 2 2 13" xfId="282"/>
    <cellStyle name="Comma 2 2 14" xfId="283"/>
    <cellStyle name="Comma 2 2 15" xfId="284"/>
    <cellStyle name="Comma 2 2 16" xfId="285"/>
    <cellStyle name="Comma 2 2 17" xfId="286"/>
    <cellStyle name="Comma 2 2 2" xfId="287"/>
    <cellStyle name="Comma 2 2 3" xfId="288"/>
    <cellStyle name="Comma 2 2 4" xfId="289"/>
    <cellStyle name="Comma 2 2 5" xfId="290"/>
    <cellStyle name="Comma 2 2 6" xfId="291"/>
    <cellStyle name="Comma 2 2 7" xfId="292"/>
    <cellStyle name="Comma 2 2 8" xfId="293"/>
    <cellStyle name="Comma 2 2 9" xfId="294"/>
    <cellStyle name="Comma 2 2_Co so tinh su nghiep giao duc" xfId="295"/>
    <cellStyle name="Comma 2 3" xfId="296"/>
    <cellStyle name="Comma 2 4" xfId="297"/>
    <cellStyle name="Comma 2 5" xfId="298"/>
    <cellStyle name="Comma 2 6" xfId="299"/>
    <cellStyle name="Comma 2 7" xfId="300"/>
    <cellStyle name="Comma 2 8" xfId="301"/>
    <cellStyle name="Comma 2 9" xfId="302"/>
    <cellStyle name="Comma 2_3.KH-6thangdaunam-XDCB-11-7-Kem QD (version 1)" xfId="303"/>
    <cellStyle name="Comma 20" xfId="304"/>
    <cellStyle name="Comma 21" xfId="305"/>
    <cellStyle name="Comma 22" xfId="306"/>
    <cellStyle name="Comma 23" xfId="307"/>
    <cellStyle name="Comma 23 2" xfId="308"/>
    <cellStyle name="Comma 23 2 2" xfId="309"/>
    <cellStyle name="Comma 24" xfId="310"/>
    <cellStyle name="Comma 25" xfId="311"/>
    <cellStyle name="Comma 26" xfId="312"/>
    <cellStyle name="Comma 26 2" xfId="313"/>
    <cellStyle name="Comma 27" xfId="314"/>
    <cellStyle name="Comma 28" xfId="315"/>
    <cellStyle name="Comma 29" xfId="316"/>
    <cellStyle name="Comma 3" xfId="317"/>
    <cellStyle name="Comma 3 2" xfId="318"/>
    <cellStyle name="Comma 3 3" xfId="319"/>
    <cellStyle name="Comma 3 4" xfId="320"/>
    <cellStyle name="Comma 3_Co so tinh su nghiep giao duc" xfId="321"/>
    <cellStyle name="Comma 30" xfId="322"/>
    <cellStyle name="Comma 31" xfId="323"/>
    <cellStyle name="Comma 32" xfId="324"/>
    <cellStyle name="Comma 33" xfId="325"/>
    <cellStyle name="Comma 34" xfId="326"/>
    <cellStyle name="Comma 35" xfId="327"/>
    <cellStyle name="Comma 36" xfId="328"/>
    <cellStyle name="Comma 37" xfId="329"/>
    <cellStyle name="Comma 38" xfId="330"/>
    <cellStyle name="Comma 4" xfId="331"/>
    <cellStyle name="Comma 4 2" xfId="332"/>
    <cellStyle name="Comma 4 2 2" xfId="333"/>
    <cellStyle name="Comma 4 2 3" xfId="334"/>
    <cellStyle name="Comma 5" xfId="335"/>
    <cellStyle name="Comma 5 2" xfId="336"/>
    <cellStyle name="Comma 5 3" xfId="337"/>
    <cellStyle name="Comma 6" xfId="338"/>
    <cellStyle name="Comma 6 2" xfId="339"/>
    <cellStyle name="Comma 7" xfId="340"/>
    <cellStyle name="Comma 7 10" xfId="341"/>
    <cellStyle name="Comma 7 11" xfId="342"/>
    <cellStyle name="Comma 7 12" xfId="343"/>
    <cellStyle name="Comma 7 13" xfId="344"/>
    <cellStyle name="Comma 7 14" xfId="345"/>
    <cellStyle name="Comma 7 15" xfId="346"/>
    <cellStyle name="Comma 7 16" xfId="347"/>
    <cellStyle name="Comma 7 17" xfId="348"/>
    <cellStyle name="Comma 7 2" xfId="349"/>
    <cellStyle name="Comma 7 2 2" xfId="350"/>
    <cellStyle name="Comma 7 3" xfId="351"/>
    <cellStyle name="Comma 7 4" xfId="352"/>
    <cellStyle name="Comma 7 5" xfId="353"/>
    <cellStyle name="Comma 7 6" xfId="354"/>
    <cellStyle name="Comma 7 7" xfId="355"/>
    <cellStyle name="Comma 7 8" xfId="356"/>
    <cellStyle name="Comma 7 9" xfId="357"/>
    <cellStyle name="Comma 7_XD DT huyen 2014(1) 23.7" xfId="358"/>
    <cellStyle name="Comma 8" xfId="359"/>
    <cellStyle name="Comma 8 2" xfId="360"/>
    <cellStyle name="Comma 8 2 2" xfId="361"/>
    <cellStyle name="Comma 8 3" xfId="362"/>
    <cellStyle name="Comma 8 4" xfId="363"/>
    <cellStyle name="Comma 9" xfId="364"/>
    <cellStyle name="Comma 9 2" xfId="365"/>
    <cellStyle name="Comma 9 3" xfId="366"/>
    <cellStyle name="Comma 9 4" xfId="367"/>
    <cellStyle name="comma zerodec" xfId="368"/>
    <cellStyle name="Comma0" xfId="369"/>
    <cellStyle name="Copied" xfId="370"/>
    <cellStyle name="CT1" xfId="371"/>
    <cellStyle name="CT2" xfId="372"/>
    <cellStyle name="CT4" xfId="373"/>
    <cellStyle name="CT5" xfId="374"/>
    <cellStyle name="ct7" xfId="375"/>
    <cellStyle name="ct8" xfId="376"/>
    <cellStyle name="cth1" xfId="377"/>
    <cellStyle name="Cthuc" xfId="378"/>
    <cellStyle name="Cthuc1" xfId="379"/>
    <cellStyle name="Currency" xfId="380" builtinId="4"/>
    <cellStyle name="Currency [00]" xfId="381"/>
    <cellStyle name="Currency 2" xfId="382"/>
    <cellStyle name="Currency 3" xfId="383"/>
    <cellStyle name="Currency 4" xfId="384"/>
    <cellStyle name="Currency 5" xfId="385"/>
    <cellStyle name="Currency 6" xfId="386"/>
    <cellStyle name="Currency 7" xfId="387"/>
    <cellStyle name="Currency0" xfId="388"/>
    <cellStyle name="Currency1" xfId="389"/>
    <cellStyle name="d" xfId="390"/>
    <cellStyle name="d%" xfId="391"/>
    <cellStyle name="d_1.Cac bieu XD DT 2014 (theo CV 8895 cua BTC).30.7.ok.gui(lan 2)" xfId="392"/>
    <cellStyle name="d_Co so tinh su nghiep giao duc" xfId="393"/>
    <cellStyle name="d_XD DT huyen 2014(1) 23.7" xfId="394"/>
    <cellStyle name="d1" xfId="395"/>
    <cellStyle name="Date" xfId="396"/>
    <cellStyle name="Date Short" xfId="397"/>
    <cellStyle name="Date_Bao Cao Kiem Tra  trung bay Ke milk-yomilk CK 2" xfId="398"/>
    <cellStyle name="DELTA" xfId="399"/>
    <cellStyle name="Dezimal [0]_68574_Materialbedarfsliste" xfId="400"/>
    <cellStyle name="Dezimal_68574_Materialbedarfsliste" xfId="401"/>
    <cellStyle name="Dollar (zero dec)" xfId="402"/>
    <cellStyle name="Dziesi?tny [0]_Invoices2001Slovakia" xfId="403"/>
    <cellStyle name="Dziesi?tny_Invoices2001Slovakia" xfId="404"/>
    <cellStyle name="Dziesietny [0]_Invoices2001Slovakia" xfId="405"/>
    <cellStyle name="Dziesiętny [0]_Invoices2001Slovakia" xfId="406"/>
    <cellStyle name="Dziesietny [0]_Invoices2001Slovakia_Book1" xfId="407"/>
    <cellStyle name="Dziesiętny [0]_Invoices2001Slovakia_Book1" xfId="408"/>
    <cellStyle name="Dziesietny [0]_Invoices2001Slovakia_Book1_Tong hop Cac tuyen(9-1-06)" xfId="409"/>
    <cellStyle name="Dziesiętny [0]_Invoices2001Slovakia_Book1_Tong hop Cac tuyen(9-1-06)" xfId="410"/>
    <cellStyle name="Dziesietny [0]_Invoices2001Slovakia_KL K.C mat duong" xfId="411"/>
    <cellStyle name="Dziesiętny [0]_Invoices2001Slovakia_Nhalamviec VTC(25-1-05)" xfId="412"/>
    <cellStyle name="Dziesietny [0]_Invoices2001Slovakia_So Y te. ND 56 gui PNS(31.10)" xfId="413"/>
    <cellStyle name="Dziesiętny [0]_Invoices2001Slovakia_TDT KHANH HOA" xfId="414"/>
    <cellStyle name="Dziesietny [0]_Invoices2001Slovakia_TDT KHANH HOA_Tong hop Cac tuyen(9-1-06)" xfId="415"/>
    <cellStyle name="Dziesiętny [0]_Invoices2001Slovakia_TDT KHANH HOA_Tong hop Cac tuyen(9-1-06)" xfId="416"/>
    <cellStyle name="Dziesietny [0]_Invoices2001Slovakia_TDT quangngai" xfId="417"/>
    <cellStyle name="Dziesiętny [0]_Invoices2001Slovakia_TDT quangngai" xfId="418"/>
    <cellStyle name="Dziesietny [0]_Invoices2001Slovakia_TDT quangngai_Book1" xfId="419"/>
    <cellStyle name="Dziesiętny [0]_Invoices2001Slovakia_TDT quangngai_Book1" xfId="420"/>
    <cellStyle name="Dziesietny [0]_Invoices2001Slovakia_Tong hop Cac tuyen(9-1-06)" xfId="421"/>
    <cellStyle name="Dziesietny_Invoices2001Slovakia" xfId="422"/>
    <cellStyle name="Dziesiętny_Invoices2001Slovakia" xfId="423"/>
    <cellStyle name="Dziesietny_Invoices2001Slovakia_Book1" xfId="424"/>
    <cellStyle name="Dziesiętny_Invoices2001Slovakia_Book1" xfId="425"/>
    <cellStyle name="Dziesietny_Invoices2001Slovakia_Book1_Tong hop Cac tuyen(9-1-06)" xfId="426"/>
    <cellStyle name="Dziesiętny_Invoices2001Slovakia_Book1_Tong hop Cac tuyen(9-1-06)" xfId="427"/>
    <cellStyle name="Dziesietny_Invoices2001Slovakia_KL K.C mat duong" xfId="428"/>
    <cellStyle name="Dziesiętny_Invoices2001Slovakia_Nhalamviec VTC(25-1-05)" xfId="429"/>
    <cellStyle name="Dziesietny_Invoices2001Slovakia_So Y te. ND 56 gui PNS(31.10)" xfId="430"/>
    <cellStyle name="Dziesiętny_Invoices2001Slovakia_TDT KHANH HOA" xfId="431"/>
    <cellStyle name="Dziesietny_Invoices2001Slovakia_TDT KHANH HOA_Tong hop Cac tuyen(9-1-06)" xfId="432"/>
    <cellStyle name="Dziesiętny_Invoices2001Slovakia_TDT KHANH HOA_Tong hop Cac tuyen(9-1-06)" xfId="433"/>
    <cellStyle name="Dziesietny_Invoices2001Slovakia_TDT quangngai" xfId="434"/>
    <cellStyle name="Dziesiętny_Invoices2001Slovakia_TDT quangngai" xfId="435"/>
    <cellStyle name="Dziesietny_Invoices2001Slovakia_TDT quangngai_Book1" xfId="436"/>
    <cellStyle name="Dziesiętny_Invoices2001Slovakia_TDT quangngai_Book1" xfId="437"/>
    <cellStyle name="Dziesietny_Invoices2001Slovakia_Tong hop Cac tuyen(9-1-06)" xfId="438"/>
    <cellStyle name="e" xfId="439"/>
    <cellStyle name="Enter Currency (0)" xfId="440"/>
    <cellStyle name="Enter Currency (2)" xfId="441"/>
    <cellStyle name="Enter Units (0)" xfId="442"/>
    <cellStyle name="Enter Units (1)" xfId="443"/>
    <cellStyle name="Enter Units (2)" xfId="444"/>
    <cellStyle name="Entered" xfId="445"/>
    <cellStyle name="Euro" xfId="446"/>
    <cellStyle name="Explanatory Text 2" xfId="447"/>
    <cellStyle name="Explanatory Text 3" xfId="448"/>
    <cellStyle name="Explanatory Text 4" xfId="449"/>
    <cellStyle name="f" xfId="450"/>
    <cellStyle name="F2" xfId="451"/>
    <cellStyle name="F3" xfId="452"/>
    <cellStyle name="F4" xfId="453"/>
    <cellStyle name="F5" xfId="454"/>
    <cellStyle name="F6" xfId="455"/>
    <cellStyle name="F7" xfId="456"/>
    <cellStyle name="F8" xfId="457"/>
    <cellStyle name="Fixed" xfId="458"/>
    <cellStyle name="Font Britannic16" xfId="459"/>
    <cellStyle name="Font Britannic18" xfId="460"/>
    <cellStyle name="Font CenturyCond 18" xfId="461"/>
    <cellStyle name="Font Cond20" xfId="462"/>
    <cellStyle name="Font Lucida sans16" xfId="463"/>
    <cellStyle name="Font LucidaSans16" xfId="464"/>
    <cellStyle name="Font NewCenturyCond18" xfId="465"/>
    <cellStyle name="Font Ottawa14" xfId="466"/>
    <cellStyle name="Font Ottawa16" xfId="467"/>
    <cellStyle name="Good 2" xfId="468"/>
    <cellStyle name="Good 3" xfId="469"/>
    <cellStyle name="Good 4" xfId="470"/>
    <cellStyle name="Grey" xfId="471"/>
    <cellStyle name="H" xfId="472"/>
    <cellStyle name="ha" xfId="473"/>
    <cellStyle name="HAI" xfId="474"/>
    <cellStyle name="Head 1" xfId="475"/>
    <cellStyle name="HEADER" xfId="476"/>
    <cellStyle name="Header1" xfId="477"/>
    <cellStyle name="Header2" xfId="478"/>
    <cellStyle name="Heading 1 2" xfId="479"/>
    <cellStyle name="Heading 1 3" xfId="480"/>
    <cellStyle name="Heading 1 4" xfId="481"/>
    <cellStyle name="Heading 2 2" xfId="482"/>
    <cellStyle name="Heading 2 3" xfId="483"/>
    <cellStyle name="Heading 2 4" xfId="484"/>
    <cellStyle name="Heading 3 2" xfId="485"/>
    <cellStyle name="Heading 3 3" xfId="486"/>
    <cellStyle name="Heading 3 4" xfId="487"/>
    <cellStyle name="Heading 4 2" xfId="488"/>
    <cellStyle name="Heading 4 3" xfId="489"/>
    <cellStyle name="Heading 4 4" xfId="490"/>
    <cellStyle name="Heading1" xfId="491"/>
    <cellStyle name="Heading2" xfId="492"/>
    <cellStyle name="HEADINGS" xfId="493"/>
    <cellStyle name="HEADINGSTOP" xfId="494"/>
    <cellStyle name="headoption" xfId="495"/>
    <cellStyle name="Hoa-Scholl" xfId="496"/>
    <cellStyle name="Hyperlink 2" xfId="497"/>
    <cellStyle name="Hyperlink 3" xfId="498"/>
    <cellStyle name="i·0" xfId="499"/>
    <cellStyle name="Input [yellow]" xfId="500"/>
    <cellStyle name="Input 2" xfId="501"/>
    <cellStyle name="Input 3" xfId="502"/>
    <cellStyle name="Input 4" xfId="503"/>
    <cellStyle name="khanh" xfId="504"/>
    <cellStyle name="khung" xfId="505"/>
    <cellStyle name="Ledger 17 x 11 in" xfId="506"/>
    <cellStyle name="Line" xfId="507"/>
    <cellStyle name="Link Currency (0)" xfId="508"/>
    <cellStyle name="Link Currency (2)" xfId="509"/>
    <cellStyle name="Link Units (0)" xfId="510"/>
    <cellStyle name="Link Units (1)" xfId="511"/>
    <cellStyle name="Link Units (2)" xfId="512"/>
    <cellStyle name="Linked Cell 2" xfId="513"/>
    <cellStyle name="Linked Cell 3" xfId="514"/>
    <cellStyle name="Linked Cell 4" xfId="515"/>
    <cellStyle name="Loai CBDT" xfId="516"/>
    <cellStyle name="Loai CT" xfId="517"/>
    <cellStyle name="Loai GD" xfId="518"/>
    <cellStyle name="luc" xfId="519"/>
    <cellStyle name="luc2" xfId="520"/>
    <cellStyle name="MAU" xfId="521"/>
    <cellStyle name="Millares [0]_Well Timing" xfId="522"/>
    <cellStyle name="Millares_Well Timing" xfId="523"/>
    <cellStyle name="Milliers [0]_      " xfId="524"/>
    <cellStyle name="Milliers_      " xfId="525"/>
    <cellStyle name="Model" xfId="526"/>
    <cellStyle name="moi" xfId="527"/>
    <cellStyle name="Moneda [0]_Well Timing" xfId="528"/>
    <cellStyle name="Moneda_Well Timing" xfId="529"/>
    <cellStyle name="Monétaire [0]_      " xfId="530"/>
    <cellStyle name="Monétaire_      " xfId="531"/>
    <cellStyle name="n" xfId="532"/>
    <cellStyle name="n1" xfId="533"/>
    <cellStyle name="Neutral 2" xfId="534"/>
    <cellStyle name="Neutral 3" xfId="535"/>
    <cellStyle name="Neutral 4" xfId="536"/>
    <cellStyle name="New" xfId="537"/>
    <cellStyle name="New Times Roman" xfId="538"/>
    <cellStyle name="New_1.Cac bieu XD DT 2014 (theo CV 8895 cua BTC).30.7.ok.gui(lan 2)" xfId="539"/>
    <cellStyle name="no dec" xfId="540"/>
    <cellStyle name="ÑONVÒ" xfId="541"/>
    <cellStyle name="Normal" xfId="0" builtinId="0"/>
    <cellStyle name="Normal - Style1" xfId="542"/>
    <cellStyle name="Normal - 유형1" xfId="543"/>
    <cellStyle name="Normal 10" xfId="544"/>
    <cellStyle name="Normal 10 2" xfId="545"/>
    <cellStyle name="Normal 10 2 2" xfId="546"/>
    <cellStyle name="Normal 10 3" xfId="547"/>
    <cellStyle name="Normal 10 4" xfId="548"/>
    <cellStyle name="Normal 10 5" xfId="549"/>
    <cellStyle name="Normal 10 6" xfId="550"/>
    <cellStyle name="Normal 10_bao cao kinh phi ND49, tien an, khuyet tat 2014" xfId="551"/>
    <cellStyle name="Normal 11" xfId="552"/>
    <cellStyle name="Normal 11 10" xfId="553"/>
    <cellStyle name="Normal 11 11" xfId="554"/>
    <cellStyle name="Normal 11 2" xfId="555"/>
    <cellStyle name="Normal 11 3" xfId="556"/>
    <cellStyle name="Normal 11 3 2" xfId="557"/>
    <cellStyle name="Normal 11 3_Phu luc II-Bieu mau bo sung xay dung du toan 2018 (Kem theo Cong van XD du toan 2018)" xfId="558"/>
    <cellStyle name="Normal 11 4" xfId="559"/>
    <cellStyle name="Normal 11 5" xfId="560"/>
    <cellStyle name="Normal 11 6" xfId="561"/>
    <cellStyle name="Normal 11 7" xfId="562"/>
    <cellStyle name="Normal 11 8" xfId="563"/>
    <cellStyle name="Normal 11 9" xfId="564"/>
    <cellStyle name="Normal 11_Phu luc II-Bieu mau bo sung xay dung du toan 2018 (Kem theo Cong van XD du toan 2018)" xfId="565"/>
    <cellStyle name="Normal 12" xfId="566"/>
    <cellStyle name="Normal 12 2" xfId="567"/>
    <cellStyle name="Normal 12 2 2" xfId="568"/>
    <cellStyle name="Normal 12 3" xfId="569"/>
    <cellStyle name="Normal 12_Phu luc II-Bieu mau bo sung xay dung du toan 2018 (Kem theo Cong van XD du toan 2018)" xfId="570"/>
    <cellStyle name="Normal 13" xfId="571"/>
    <cellStyle name="Normal 13 2" xfId="572"/>
    <cellStyle name="Normal 14" xfId="573"/>
    <cellStyle name="Normal 14 2" xfId="574"/>
    <cellStyle name="Normal 14 3" xfId="575"/>
    <cellStyle name="Normal 14 4" xfId="576"/>
    <cellStyle name="Normal 14 5" xfId="577"/>
    <cellStyle name="Normal 14 6" xfId="578"/>
    <cellStyle name="Normal 14 7" xfId="579"/>
    <cellStyle name="Normal 14 8" xfId="580"/>
    <cellStyle name="Normal 14_Bieu mau DT 2014 Cam Le" xfId="581"/>
    <cellStyle name="Normal 15" xfId="582"/>
    <cellStyle name="Normal 16" xfId="583"/>
    <cellStyle name="Normal 17" xfId="584"/>
    <cellStyle name="Normal 18" xfId="585"/>
    <cellStyle name="Normal 19" xfId="586"/>
    <cellStyle name="Normal 19 2" xfId="587"/>
    <cellStyle name="Normal 19 3" xfId="588"/>
    <cellStyle name="Normal 2" xfId="589"/>
    <cellStyle name="Normal 2 2" xfId="590"/>
    <cellStyle name="Normal 2 2 2" xfId="591"/>
    <cellStyle name="Normal 2 2 2 2" xfId="592"/>
    <cellStyle name="Normal 2 2 3" xfId="593"/>
    <cellStyle name="Normal 2 2 4" xfId="594"/>
    <cellStyle name="Normal 2 2_3.KH-6thangdaunam-XDCB-11-7-Kem QD (version 1)" xfId="595"/>
    <cellStyle name="Normal 2 3" xfId="596"/>
    <cellStyle name="Normal 2 3 2" xfId="597"/>
    <cellStyle name="Normal 2 3_Co so tinh su nghiep giao duc" xfId="598"/>
    <cellStyle name="Normal 2 4" xfId="599"/>
    <cellStyle name="Normal 2 4 2" xfId="600"/>
    <cellStyle name="Normal 2 4 3" xfId="601"/>
    <cellStyle name="Normal 2 4 4" xfId="602"/>
    <cellStyle name="Normal 2 5" xfId="603"/>
    <cellStyle name="Normal 2 6" xfId="604"/>
    <cellStyle name="Normal 2 7" xfId="605"/>
    <cellStyle name="Normal 2_160507 Bieu mau NSDP ND sua ND73" xfId="606"/>
    <cellStyle name="Normal 20" xfId="607"/>
    <cellStyle name="Normal 21" xfId="608"/>
    <cellStyle name="Normal 21 2" xfId="609"/>
    <cellStyle name="Normal 21 2 2" xfId="610"/>
    <cellStyle name="Normal 21 2 2 2" xfId="611"/>
    <cellStyle name="Normal 21 2 2 2 2" xfId="612"/>
    <cellStyle name="Normal 21 2 2 2_Phu luc II-Bieu mau bo sung xay dung du toan 2018 (Kem theo Cong van XD du toan 2018)" xfId="613"/>
    <cellStyle name="Normal 21 2 2_Phu luc II-Bieu mau bo sung xay dung du toan 2018 (Kem theo Cong van XD du toan 2018)" xfId="614"/>
    <cellStyle name="Normal 21 3" xfId="615"/>
    <cellStyle name="Normal 21 4" xfId="616"/>
    <cellStyle name="Normal 21_KH15-NhuCauDonVi-17-10-mai" xfId="617"/>
    <cellStyle name="Normal 22" xfId="618"/>
    <cellStyle name="Normal 23" xfId="619"/>
    <cellStyle name="Normal 23 2" xfId="620"/>
    <cellStyle name="Normal 23_KH15-NhuCauDonVi-17-10-mai" xfId="621"/>
    <cellStyle name="Normal 24" xfId="622"/>
    <cellStyle name="Normal 25" xfId="623"/>
    <cellStyle name="Normal 25 2" xfId="624"/>
    <cellStyle name="Normal 25_KH15-NhuCauDonVi-17-10-mai" xfId="625"/>
    <cellStyle name="Normal 26" xfId="626"/>
    <cellStyle name="Normal 27" xfId="627"/>
    <cellStyle name="Normal 28" xfId="628"/>
    <cellStyle name="Normal 29" xfId="629"/>
    <cellStyle name="Normal 3" xfId="630"/>
    <cellStyle name="Normal 3 2" xfId="631"/>
    <cellStyle name="Normal 3 2 2" xfId="632"/>
    <cellStyle name="Normal 3 2 3" xfId="633"/>
    <cellStyle name="Normal 3 2 4" xfId="634"/>
    <cellStyle name="Normal 3 2_Co so tinh su nghiep giao duc" xfId="635"/>
    <cellStyle name="Normal 3 3" xfId="636"/>
    <cellStyle name="Normal 3 3 2" xfId="637"/>
    <cellStyle name="Normal 3 4" xfId="638"/>
    <cellStyle name="Normal 3 5" xfId="639"/>
    <cellStyle name="Normal 3_1.Cac bieu XD DT 2014 (theo CV 8895 cua BTC).30.7.ok.gui(lan 2)" xfId="640"/>
    <cellStyle name="Normal 30" xfId="641"/>
    <cellStyle name="Normal 31" xfId="642"/>
    <cellStyle name="Normal 32" xfId="643"/>
    <cellStyle name="Normal 33" xfId="644"/>
    <cellStyle name="Normal 33 2" xfId="645"/>
    <cellStyle name="Normal 34" xfId="646"/>
    <cellStyle name="Normal 35" xfId="647"/>
    <cellStyle name="Normal 35 2" xfId="648"/>
    <cellStyle name="Normal 36" xfId="649"/>
    <cellStyle name="Normal 37" xfId="650"/>
    <cellStyle name="Normal 38" xfId="651"/>
    <cellStyle name="Normal 39" xfId="652"/>
    <cellStyle name="Normal 4" xfId="653"/>
    <cellStyle name="Normal 4 2" xfId="654"/>
    <cellStyle name="Normal 4 2 2" xfId="655"/>
    <cellStyle name="Normal 4 3" xfId="656"/>
    <cellStyle name="Normal 4 3 2" xfId="657"/>
    <cellStyle name="Normal 4 3_2. Cac chinh sach an sinh DT2012, XD DT2013 (Q.H)" xfId="658"/>
    <cellStyle name="Normal 4 4" xfId="659"/>
    <cellStyle name="Normal 4_1.Cac bieu XD DT 2014 (theo CV 8895 cua BTC).30.7.ok.gui(lan 2)" xfId="660"/>
    <cellStyle name="Normal 41" xfId="661"/>
    <cellStyle name="Normal 44" xfId="662"/>
    <cellStyle name="Normal 47" xfId="663"/>
    <cellStyle name="Normal 5" xfId="664"/>
    <cellStyle name="Normal 5 2" xfId="665"/>
    <cellStyle name="Normal 5 3" xfId="666"/>
    <cellStyle name="Normal 5 4" xfId="667"/>
    <cellStyle name="Normal 5 5" xfId="668"/>
    <cellStyle name="Normal 5_3.KH-6thangdaunam-XDCB-11-7-Kem QD (version 1)" xfId="669"/>
    <cellStyle name="Normal 50" xfId="670"/>
    <cellStyle name="Normal 52" xfId="671"/>
    <cellStyle name="Normal 54" xfId="672"/>
    <cellStyle name="Normal 55" xfId="673"/>
    <cellStyle name="Normal 58" xfId="674"/>
    <cellStyle name="Normal 59" xfId="675"/>
    <cellStyle name="Normal 6" xfId="676"/>
    <cellStyle name="Normal 6 2" xfId="677"/>
    <cellStyle name="Normal 6 3" xfId="678"/>
    <cellStyle name="Normal 6 4" xfId="679"/>
    <cellStyle name="Normal 6 5" xfId="680"/>
    <cellStyle name="Normal 6_3.KH-6thangdaunam-XDCB-11-7-Kem QD (version 1)" xfId="681"/>
    <cellStyle name="Normal 61" xfId="682"/>
    <cellStyle name="Normal 62" xfId="683"/>
    <cellStyle name="Normal 7" xfId="684"/>
    <cellStyle name="Normal 7 2" xfId="685"/>
    <cellStyle name="Normal 7 3" xfId="686"/>
    <cellStyle name="Normal 7 4" xfId="687"/>
    <cellStyle name="Normal 7_1. DU TOAN CHI 2014_KHOI QH-PX (duthao).9.10(hop LC)-sua" xfId="688"/>
    <cellStyle name="Normal 8" xfId="689"/>
    <cellStyle name="Normal 8 2" xfId="690"/>
    <cellStyle name="Normal 8_Phu luc II-Bieu mau bo sung xay dung du toan 2018 (Kem theo Cong van XD du toan 2018)" xfId="691"/>
    <cellStyle name="Normal 9" xfId="692"/>
    <cellStyle name="Normal 9 2" xfId="693"/>
    <cellStyle name="Normal 9 2 2" xfId="694"/>
    <cellStyle name="Normal 9_3.KH-6thangdaunam-XDCB-11-7-Kem QD (version 1)" xfId="695"/>
    <cellStyle name="Normal_Bieu mau (CV ) 2" xfId="1772"/>
    <cellStyle name="Normal1" xfId="696"/>
    <cellStyle name="Normalny_Cennik obowiazuje od 06-08-2001 r (1)" xfId="697"/>
    <cellStyle name="Note 2" xfId="698"/>
    <cellStyle name="Note 3" xfId="699"/>
    <cellStyle name="Note 4" xfId="700"/>
    <cellStyle name="Œ…‹æØ‚è [0.00]_ÆÂ¹²" xfId="701"/>
    <cellStyle name="Œ…‹æØ‚è_laroux" xfId="702"/>
    <cellStyle name="oft Excel]_x000d__x000a_Comment=open=/f ‚ðw’è‚·‚é‚ÆAƒ†[ƒU[’è‹`ŠÖ”‚ðŠÖ”“\‚è•t‚¯‚Ìˆê——‚É“o˜^‚·‚é‚±‚Æ‚ª‚Å‚«‚Ü‚·B_x000d__x000a_Maximized" xfId="703"/>
    <cellStyle name="oft Excel]_x000d__x000a_Comment=open=/f ‚ðŽw’è‚·‚é‚ÆAƒ†[ƒU[’è‹`ŠÖ”‚ðŠÖ”“\‚è•t‚¯‚Ìˆê——‚É“o˜^‚·‚é‚±‚Æ‚ª‚Å‚«‚Ü‚·B_x000d__x000a_Maximized" xfId="704"/>
    <cellStyle name="oft Excel]_x000d__x000a_Comment=The open=/f lines load custom functions into the Paste Function list._x000d__x000a_Maximized=2_x000d__x000a_Basics=1_x000d__x000a_A" xfId="705"/>
    <cellStyle name="oft Excel]_x000d__x000a_Comment=The open=/f lines load custom functions into the Paste Function list._x000d__x000a_Maximized=3_x000d__x000a_Basics=1_x000d__x000a_A" xfId="706"/>
    <cellStyle name="omma [0]_Mktg Prog" xfId="707"/>
    <cellStyle name="ormal_Sheet1_1" xfId="708"/>
    <cellStyle name="Output 2" xfId="709"/>
    <cellStyle name="Output 3" xfId="710"/>
    <cellStyle name="Output 4" xfId="711"/>
    <cellStyle name="paint" xfId="712"/>
    <cellStyle name="Pattern" xfId="713"/>
    <cellStyle name="per.style" xfId="714"/>
    <cellStyle name="per.style 2" xfId="715"/>
    <cellStyle name="Percent [0]" xfId="716"/>
    <cellStyle name="Percent [00]" xfId="717"/>
    <cellStyle name="Percent [2]" xfId="718"/>
    <cellStyle name="Percent 10" xfId="719"/>
    <cellStyle name="Percent 2" xfId="720"/>
    <cellStyle name="Percent 2 2" xfId="721"/>
    <cellStyle name="Percent 3" xfId="722"/>
    <cellStyle name="Percent 3 2" xfId="723"/>
    <cellStyle name="Percent 4" xfId="724"/>
    <cellStyle name="Percent 5" xfId="725"/>
    <cellStyle name="Percent 6" xfId="726"/>
    <cellStyle name="Percent 7" xfId="727"/>
    <cellStyle name="PERCENTAGE" xfId="728"/>
    <cellStyle name="PrePop Currency (0)" xfId="729"/>
    <cellStyle name="PrePop Currency (2)" xfId="730"/>
    <cellStyle name="PrePop Units (0)" xfId="731"/>
    <cellStyle name="PrePop Units (1)" xfId="732"/>
    <cellStyle name="PrePop Units (2)" xfId="733"/>
    <cellStyle name="pricing" xfId="734"/>
    <cellStyle name="PSChar" xfId="735"/>
    <cellStyle name="PSHeading" xfId="736"/>
    <cellStyle name="QG" xfId="737"/>
    <cellStyle name="QG 2" xfId="738"/>
    <cellStyle name="QUANG" xfId="739"/>
    <cellStyle name="QUANG 2" xfId="740"/>
    <cellStyle name="regstoresfromspecstores" xfId="741"/>
    <cellStyle name="RevList" xfId="742"/>
    <cellStyle name="S—_x0008_" xfId="743"/>
    <cellStyle name="s]_x000d__x000a_spooler=yes_x000d__x000a_load=_x000d__x000a_Beep=yes_x000d__x000a_NullPort=None_x000d__x000a_BorderWidth=3_x000d__x000a_CursorBlinkRate=1200_x000d__x000a_DoubleClickSpeed=452_x000d__x000a_Programs=co" xfId="744"/>
    <cellStyle name="SAPBEXaggData" xfId="745"/>
    <cellStyle name="SAPBEXaggDataEmph" xfId="746"/>
    <cellStyle name="SAPBEXaggItem" xfId="747"/>
    <cellStyle name="SAPBEXchaText" xfId="748"/>
    <cellStyle name="SAPBEXexcBad7" xfId="749"/>
    <cellStyle name="SAPBEXexcBad8" xfId="750"/>
    <cellStyle name="SAPBEXexcBad9" xfId="751"/>
    <cellStyle name="SAPBEXexcCritical4" xfId="752"/>
    <cellStyle name="SAPBEXexcCritical5" xfId="753"/>
    <cellStyle name="SAPBEXexcCritical6" xfId="754"/>
    <cellStyle name="SAPBEXexcGood1" xfId="755"/>
    <cellStyle name="SAPBEXexcGood2" xfId="756"/>
    <cellStyle name="SAPBEXexcGood3" xfId="757"/>
    <cellStyle name="SAPBEXfilterDrill" xfId="758"/>
    <cellStyle name="SAPBEXfilterItem" xfId="759"/>
    <cellStyle name="SAPBEXfilterText" xfId="760"/>
    <cellStyle name="SAPBEXformats" xfId="761"/>
    <cellStyle name="SAPBEXheaderItem" xfId="762"/>
    <cellStyle name="SAPBEXheaderText" xfId="763"/>
    <cellStyle name="SAPBEXresData" xfId="764"/>
    <cellStyle name="SAPBEXresDataEmph" xfId="765"/>
    <cellStyle name="SAPBEXresItem" xfId="766"/>
    <cellStyle name="SAPBEXstdData" xfId="767"/>
    <cellStyle name="SAPBEXstdDataEmph" xfId="768"/>
    <cellStyle name="SAPBEXstdItem" xfId="769"/>
    <cellStyle name="SAPBEXtitle" xfId="770"/>
    <cellStyle name="SAPBEXundefined" xfId="771"/>
    <cellStyle name="SHADEDSTORES" xfId="772"/>
    <cellStyle name="so_hang_nghin" xfId="773"/>
    <cellStyle name="specstores" xfId="774"/>
    <cellStyle name="Standard" xfId="775"/>
    <cellStyle name="STTDG" xfId="776"/>
    <cellStyle name="Style 1" xfId="777"/>
    <cellStyle name="Style 2" xfId="778"/>
    <cellStyle name="Style 3" xfId="779"/>
    <cellStyle name="Style 4" xfId="780"/>
    <cellStyle name="Style 5" xfId="781"/>
    <cellStyle name="Style 6" xfId="782"/>
    <cellStyle name="subhead" xfId="783"/>
    <cellStyle name="Subtotal" xfId="784"/>
    <cellStyle name="T" xfId="785"/>
    <cellStyle name="T_1.Cac bieu XD DT 2014 (theo CV 8895 cua BTC).30.7.ok.gui(lan 2)" xfId="786"/>
    <cellStyle name="T_1.Tong hop mot so noi dung can doi DT2010" xfId="787"/>
    <cellStyle name="T_1.Tong hop mot so noi dung can doi DT2010 2" xfId="788"/>
    <cellStyle name="T_1.Tong hop mot so noi dung can doi DT2010 2 2" xfId="789"/>
    <cellStyle name="T_1.Tong hop mot so noi dung can doi DT2010 2_1. DU TOAN CHI 2014_KHOI QH-PX (duthao).10.10" xfId="790"/>
    <cellStyle name="T_1.Tong hop mot so noi dung can doi DT2010 2_1. DU TOAN CHI 2014_KHOI QH-PX (duthao).9.10(hop LC)-sua" xfId="791"/>
    <cellStyle name="T_1.Tong hop mot so noi dung can doi DT2010 2_1.Cac bieu XD DT 2014 (theo CV 8895 cua BTC).30.7.ok.gui(lan 2)" xfId="792"/>
    <cellStyle name="T_1.Tong hop mot so noi dung can doi DT2010 2_1.TO ROI THEO TUNG SU NGHIEP NAM 2012 (Chinh thuc).thu" xfId="793"/>
    <cellStyle name="T_1.Tong hop mot so noi dung can doi DT2010 2_2. Cac chinh sach an sinh DT2012, XD DT2013 (Q.H)" xfId="794"/>
    <cellStyle name="T_1.Tong hop mot so noi dung can doi DT2010 2_2. Cac chinh sach an sinh DT2012, XD DT2013 (Q.H)_1.Cac bieu XD DT 2014 (theo CV 8895 cua BTC).30.7.ok.gui(lan 2)" xfId="795"/>
    <cellStyle name="T_1.Tong hop mot so noi dung can doi DT2010 2_2. Cac chinh sach an sinh DT2012, XD DT2013 (Q.H)_XD DT huyen 2014(1) 23.7" xfId="796"/>
    <cellStyle name="T_1.Tong hop mot so noi dung can doi DT2010 2_4. Cac Phu luc co so tinh DT_2012 (ngocthu)" xfId="797"/>
    <cellStyle name="T_1.Tong hop mot so noi dung can doi DT2010 2_4. Cac Phu luc co so tinh DT_2012 (ngocthu)_1.Cac bieu XD DT 2014 (theo CV 8895 cua BTC).30.7.ok.gui(lan 2)" xfId="798"/>
    <cellStyle name="T_1.Tong hop mot so noi dung can doi DT2010 2_4. Cac Phu luc co so tinh DT_2012 (ngocthu)_Co so tinh su nghiep giao duc" xfId="799"/>
    <cellStyle name="T_1.Tong hop mot so noi dung can doi DT2010 2_4. Cac Phu luc co so tinh DT_2012 (ngocthu)_KP to cap nuoc Hoa Vang" xfId="800"/>
    <cellStyle name="T_1.Tong hop mot so noi dung can doi DT2010 2_4. Cac Phu luc co so tinh DT_2012 (ngocthu)_XD DT huyen 2014(1) 23.7" xfId="801"/>
    <cellStyle name="T_1.Tong hop mot so noi dung can doi DT2010 2_4. Cac Phu luc co so tinh DT_2012 (ngocthu)-a" xfId="802"/>
    <cellStyle name="T_1.Tong hop mot so noi dung can doi DT2010 2_4. Cac Phu luc co so tinh DT_2012 (ngocthu)-a_1.Cac bieu XD DT 2014 (theo CV 8895 cua BTC).30.7.ok.gui(lan 2)" xfId="803"/>
    <cellStyle name="T_1.Tong hop mot so noi dung can doi DT2010 2_4. Cac Phu luc co so tinh DT_2012 (ngocthu)-a_Co so tinh su nghiep giao duc" xfId="804"/>
    <cellStyle name="T_1.Tong hop mot so noi dung can doi DT2010 2_4. Cac Phu luc co so tinh DT_2012 (ngocthu)-a_KP to cap nuoc Hoa Vang" xfId="805"/>
    <cellStyle name="T_1.Tong hop mot so noi dung can doi DT2010 2_4. Cac Phu luc co so tinh DT_2012 (ngocthu)-a_XD DT huyen 2014(1) 23.7" xfId="806"/>
    <cellStyle name="T_1.Tong hop mot so noi dung can doi DT2010 2_4. Cac Phu luc co so tinh DT_2012 (ngocthu)-chinhthuc" xfId="807"/>
    <cellStyle name="T_1.Tong hop mot so noi dung can doi DT2010 2_4. Cac Phu luc co so tinh DT_2012 (ngocthu)-chinhthuc_KP to cap nuoc Hoa Vang" xfId="808"/>
    <cellStyle name="T_1.Tong hop mot so noi dung can doi DT2010 2_4. Cac Phu luc co so tinh DT_2012 (ngocthu)-chinhthuc_XD DT huyen 2014(1) 23.7" xfId="809"/>
    <cellStyle name="T_1.Tong hop mot so noi dung can doi DT2010 2_4.BIEU MAU CAC PHU LUC CO SO TINH DT_2012 (ngocthu)" xfId="810"/>
    <cellStyle name="T_1.Tong hop mot so noi dung can doi DT2010 2_4.BIEU MAU CAC PHU LUC CO SO TINH DT_2012 (ngocthu).a" xfId="811"/>
    <cellStyle name="T_1.Tong hop mot so noi dung can doi DT2010 2_4.BIEU MAU CAC PHU LUC CO SO TINH DT_2012 (ngocthu).a_1.Cac bieu XD DT 2014 (theo CV 8895 cua BTC).30.7.ok.gui(lan 2)" xfId="812"/>
    <cellStyle name="T_1.Tong hop mot so noi dung can doi DT2010 2_4.BIEU MAU CAC PHU LUC CO SO TINH DT_2012 (ngocthu).a_Co so tinh su nghiep giao duc" xfId="813"/>
    <cellStyle name="T_1.Tong hop mot so noi dung can doi DT2010 2_4.BIEU MAU CAC PHU LUC CO SO TINH DT_2012 (ngocthu).a_KP to cap nuoc Hoa Vang" xfId="814"/>
    <cellStyle name="T_1.Tong hop mot so noi dung can doi DT2010 2_4.BIEU MAU CAC PHU LUC CO SO TINH DT_2012 (ngocthu).a_XD DT huyen 2014(1) 23.7" xfId="815"/>
    <cellStyle name="T_1.Tong hop mot so noi dung can doi DT2010 2_4.BIEU MAU CAC PHU LUC CO SO TINH DT_2012 (ngocthu)_1.Cac bieu XD DT 2014 (theo CV 8895 cua BTC).30.7.ok.gui(lan 2)" xfId="816"/>
    <cellStyle name="T_1.Tong hop mot so noi dung can doi DT2010 2_4.BIEU MAU CAC PHU LUC CO SO TINH DT_2012 (ngocthu)_Co so tinh su nghiep giao duc" xfId="817"/>
    <cellStyle name="T_1.Tong hop mot so noi dung can doi DT2010 2_4.BIEU MAU CAC PHU LUC CO SO TINH DT_2012 (ngocthu)_KP to cap nuoc Hoa Vang" xfId="818"/>
    <cellStyle name="T_1.Tong hop mot so noi dung can doi DT2010 2_4.BIEU MAU CAC PHU LUC CO SO TINH DT_2012 (ngocthu)_XD DT huyen 2014(1) 23.7" xfId="819"/>
    <cellStyle name="T_1.Tong hop mot so noi dung can doi DT2010 2_BIEU MAU CAC PHU LUC CO SO TINH DT_2011" xfId="820"/>
    <cellStyle name="T_1.Tong hop mot so noi dung can doi DT2010 2_BIEU MAU CAC PHU LUC CO SO TINH DT_2011_1.Cac bieu XD DT 2014 (theo CV 8895 cua BTC).30.7.ok.gui(lan 2)" xfId="821"/>
    <cellStyle name="T_1.Tong hop mot so noi dung can doi DT2010 2_BIEU MAU CAC PHU LUC CO SO TINH DT_2011_Co so tinh su nghiep giao duc" xfId="822"/>
    <cellStyle name="T_1.Tong hop mot so noi dung can doi DT2010 2_BIEU MAU CAC PHU LUC CO SO TINH DT_2011_XD DT huyen 2014(1) 23.7" xfId="823"/>
    <cellStyle name="T_1.Tong hop mot so noi dung can doi DT2010 2_BIEU MAU CAC PHU LUC CO SO TINH DT_2012" xfId="824"/>
    <cellStyle name="T_1.Tong hop mot so noi dung can doi DT2010 2_BIEU MAU CAC PHU LUC CO SO TINH DT_2012_1.Cac bieu XD DT 2014 (theo CV 8895 cua BTC).30.7.ok.gui(lan 2)" xfId="825"/>
    <cellStyle name="T_1.Tong hop mot so noi dung can doi DT2010 2_BIEU MAU CAC PHU LUC CO SO TINH DT_2012_Co so tinh su nghiep giao duc" xfId="826"/>
    <cellStyle name="T_1.Tong hop mot so noi dung can doi DT2010 2_BIEU MAU CAC PHU LUC CO SO TINH DT_2012_XD DT huyen 2014(1) 23.7" xfId="827"/>
    <cellStyle name="T_1.Tong hop mot so noi dung can doi DT2010 2_BIEU MAU XAY DUNG DU TOAN 2013 (DU THAO n)" xfId="828"/>
    <cellStyle name="T_1.Tong hop mot so noi dung can doi DT2010 2_BIEU MAU XAY DUNG DU TOAN 2013 (DU THAO n)_1.Cac bieu XD DT 2014 (theo CV 8895 cua BTC).30.7.ok.gui(lan 2)" xfId="829"/>
    <cellStyle name="T_1.Tong hop mot so noi dung can doi DT2010 2_BIEU MAU XAY DUNG DU TOAN 2013 (DU THAO n)_Co so tinh su nghiep giao duc" xfId="830"/>
    <cellStyle name="T_1.Tong hop mot so noi dung can doi DT2010 2_BIEU MAU XAY DUNG DU TOAN 2013 (DU THAO n)_XD DT huyen 2014(1) 23.7" xfId="831"/>
    <cellStyle name="T_1.Tong hop mot so noi dung can doi DT2010 2_Bo sung muc tieu nam 2012" xfId="832"/>
    <cellStyle name="T_1.Tong hop mot so noi dung can doi DT2010 2_Book1" xfId="833"/>
    <cellStyle name="T_1.Tong hop mot so noi dung can doi DT2010 2_Book1_1.Cac bieu XD DT 2014 (theo CV 8895 cua BTC).30.7.ok.gui(lan 2)" xfId="834"/>
    <cellStyle name="T_1.Tong hop mot so noi dung can doi DT2010 2_Book1_Co so tinh su nghiep giao duc" xfId="835"/>
    <cellStyle name="T_1.Tong hop mot so noi dung can doi DT2010 2_Book1_XD DT huyen 2014(1) 23.7" xfId="836"/>
    <cellStyle name="T_1.Tong hop mot so noi dung can doi DT2010 2_Book3" xfId="837"/>
    <cellStyle name="T_1.Tong hop mot so noi dung can doi DT2010 2_Book3_1.Cac bieu XD DT 2014 (theo CV 8895 cua BTC).30.7.ok.gui(lan 2)" xfId="838"/>
    <cellStyle name="T_1.Tong hop mot so noi dung can doi DT2010 2_Book3_Co so tinh su nghiep giao duc" xfId="839"/>
    <cellStyle name="T_1.Tong hop mot so noi dung can doi DT2010 2_Book3_XD DT huyen 2014(1) 23.7" xfId="840"/>
    <cellStyle name="T_1.Tong hop mot so noi dung can doi DT2010 2_Co so tinh su nghiep giao duc" xfId="841"/>
    <cellStyle name="T_1.Tong hop mot so noi dung can doi DT2010 2_Co so tinh su nghiep giao duc (chinh thuc)" xfId="842"/>
    <cellStyle name="T_1.Tong hop mot so noi dung can doi DT2010 2_Co so tinh su nghiep giao duc (chinh thuc)_1.Cac bieu XD DT 2014 (theo CV 8895 cua BTC).30.7.ok.gui(lan 2)" xfId="843"/>
    <cellStyle name="T_1.Tong hop mot so noi dung can doi DT2010 2_Co so tinh su nghiep giao duc (chinh thuc)_Co so tinh su nghiep giao duc" xfId="844"/>
    <cellStyle name="T_1.Tong hop mot so noi dung can doi DT2010 2_Co so tinh su nghiep giao duc (chinh thuc)_XD DT huyen 2014(1) 23.7" xfId="845"/>
    <cellStyle name="T_1.Tong hop mot so noi dung can doi DT2010 2_DU TOAN 2012_KHOI QH-PX (02-12-2011) QUYNH" xfId="846"/>
    <cellStyle name="T_1.Tong hop mot so noi dung can doi DT2010 2_DU TOAN 2012_KHOI QH-PX (02-12-2011) QUYNH_1.Cac bieu XD DT 2014 (theo CV 8895 cua BTC).30.7.ok.gui(lan 2)" xfId="847"/>
    <cellStyle name="T_1.Tong hop mot so noi dung can doi DT2010 2_DU TOAN 2012_KHOI QH-PX (02-12-2011) QUYNH_Co so tinh su nghiep giao duc" xfId="848"/>
    <cellStyle name="T_1.Tong hop mot so noi dung can doi DT2010 2_DU TOAN 2012_KHOI QH-PX (02-12-2011) QUYNH_XD DT huyen 2014(1) 23.7" xfId="849"/>
    <cellStyle name="T_1.Tong hop mot so noi dung can doi DT2010 2_DU TOAN 2012_KHOI QH-PX (30-11-2011)" xfId="850"/>
    <cellStyle name="T_1.Tong hop mot so noi dung can doi DT2010 2_DU TOAN 2012_KHOI QH-PX (30-11-2011)_1.Cac bieu XD DT 2014 (theo CV 8895 cua BTC).30.7.ok.gui(lan 2)" xfId="851"/>
    <cellStyle name="T_1.Tong hop mot so noi dung can doi DT2010 2_DU TOAN 2012_KHOI QH-PX (30-11-2011)_Co so tinh su nghiep giao duc" xfId="852"/>
    <cellStyle name="T_1.Tong hop mot so noi dung can doi DT2010 2_DU TOAN 2012_KHOI QH-PX (30-11-2011)_XD DT huyen 2014(1) 23.7" xfId="853"/>
    <cellStyle name="T_1.Tong hop mot so noi dung can doi DT2010 2_DU TOAN 2012_KHOI QH-PX (Ngay 08-12-2011)" xfId="854"/>
    <cellStyle name="T_1.Tong hop mot so noi dung can doi DT2010 2_DU TOAN 2012_KHOI QH-PX (Ngay 08-12-2011)_1.Cac bieu XD DT 2014 (theo CV 8895 cua BTC).30.7.ok.gui(lan 2)" xfId="855"/>
    <cellStyle name="T_1.Tong hop mot so noi dung can doi DT2010 2_DU TOAN 2012_KHOI QH-PX (Ngay 08-12-2011)_Co so tinh su nghiep giao duc" xfId="856"/>
    <cellStyle name="T_1.Tong hop mot so noi dung can doi DT2010 2_DU TOAN 2012_KHOI QH-PX (Ngay 08-12-2011)_XD DT huyen 2014(1) 23.7" xfId="857"/>
    <cellStyle name="T_1.Tong hop mot so noi dung can doi DT2010 2_DU TOAN 2012_KHOI QH-PX (Ngay 17-11-2011)" xfId="858"/>
    <cellStyle name="T_1.Tong hop mot so noi dung can doi DT2010 2_DU TOAN 2012_KHOI QH-PX (Ngay 17-11-2011)_1.Cac bieu XD DT 2014 (theo CV 8895 cua BTC).30.7.ok.gui(lan 2)" xfId="859"/>
    <cellStyle name="T_1.Tong hop mot so noi dung can doi DT2010 2_DU TOAN 2012_KHOI QH-PX (Ngay 17-11-2011)_Co so tinh su nghiep giao duc" xfId="860"/>
    <cellStyle name="T_1.Tong hop mot so noi dung can doi DT2010 2_DU TOAN 2012_KHOI QH-PX (Ngay 17-11-2011)_XD DT huyen 2014(1) 23.7" xfId="861"/>
    <cellStyle name="T_1.Tong hop mot so noi dung can doi DT2010 2_DU TOAN 2012_KHOI QH-PX (Ngay 28-11-2011)" xfId="862"/>
    <cellStyle name="T_1.Tong hop mot so noi dung can doi DT2010 2_DU TOAN 2012_KHOI QH-PX (Ngay 28-11-2011)_1.Cac bieu XD DT 2014 (theo CV 8895 cua BTC).30.7.ok.gui(lan 2)" xfId="863"/>
    <cellStyle name="T_1.Tong hop mot so noi dung can doi DT2010 2_DU TOAN 2012_KHOI QH-PX (Ngay 28-11-2011)_Co so tinh su nghiep giao duc" xfId="864"/>
    <cellStyle name="T_1.Tong hop mot so noi dung can doi DT2010 2_DU TOAN 2012_KHOI QH-PX (Ngay 28-11-2011)_XD DT huyen 2014(1) 23.7" xfId="865"/>
    <cellStyle name="T_1.Tong hop mot so noi dung can doi DT2010 2_DU TOAN CHI 2012_KHOI QH-PX (08-12-2011)" xfId="866"/>
    <cellStyle name="T_1.Tong hop mot so noi dung can doi DT2010 2_DU TOAN CHI 2012_KHOI QH-PX (08-12-2011)_1.Cac bieu XD DT 2014 (theo CV 8895 cua BTC).30.7.ok.gui(lan 2)" xfId="867"/>
    <cellStyle name="T_1.Tong hop mot so noi dung can doi DT2010 2_DU TOAN CHI 2012_KHOI QH-PX (08-12-2011)_Co so tinh su nghiep giao duc" xfId="868"/>
    <cellStyle name="T_1.Tong hop mot so noi dung can doi DT2010 2_DU TOAN CHI 2012_KHOI QH-PX (08-12-2011)_XD DT huyen 2014(1) 23.7" xfId="869"/>
    <cellStyle name="T_1.Tong hop mot so noi dung can doi DT2010 2_DU TOAN CHI 2012_KHOI QH-PX (13-12-2011-Hoan chinh theo y kien anh Dung)" xfId="870"/>
    <cellStyle name="T_1.Tong hop mot so noi dung can doi DT2010 2_DU TOAN CHI 2012_KHOI QH-PX (13-12-2011-Hoan chinh theo y kien anh Dung)_1.Cac bieu XD DT 2014 (theo CV 8895 cua BTC).30.7.ok.gui(lan 2)" xfId="871"/>
    <cellStyle name="T_1.Tong hop mot so noi dung can doi DT2010 2_DU TOAN CHI 2012_KHOI QH-PX (13-12-2011-Hoan chinh theo y kien anh Dung)_Co so tinh su nghiep giao duc" xfId="872"/>
    <cellStyle name="T_1.Tong hop mot so noi dung can doi DT2010 2_DU TOAN CHI 2012_KHOI QH-PX (13-12-2011-Hoan chinh theo y kien anh Dung)_XD DT huyen 2014(1) 23.7" xfId="873"/>
    <cellStyle name="T_1.Tong hop mot so noi dung can doi DT2010 2_Du toan thu - chi 2011 (02.12.2010)chinhthuc" xfId="874"/>
    <cellStyle name="T_1.Tong hop mot so noi dung can doi DT2010 2_KP to cap nuoc Hoa Vang" xfId="875"/>
    <cellStyle name="T_1.Tong hop mot so noi dung can doi DT2010 2_Phan DT th10 2012_Thuy gui" xfId="876"/>
    <cellStyle name="T_1.Tong hop mot so noi dung can doi DT2010 2_So lieu co ban" xfId="877"/>
    <cellStyle name="T_1.Tong hop mot so noi dung can doi DT2010 2_SOLADONGTBXH_DT2015" xfId="878"/>
    <cellStyle name="T_1.Tong hop mot so noi dung can doi DT2010 2_TO ROI THEO TUNG SU NGHIEP NAM 2012 (Chinh thuc)" xfId="879"/>
    <cellStyle name="T_1.Tong hop mot so noi dung can doi DT2010 2_TO ROI THEO TUNG SU NGHIEP NAM 2012 (Gui UB)" xfId="880"/>
    <cellStyle name="T_1.Tong hop mot so noi dung can doi DT2010 2_Tong hop DT thu - chi 2013" xfId="881"/>
    <cellStyle name="T_1.Tong hop mot so noi dung can doi DT2010 2_Tong hop DT thu - chi 2013 trinh HDND TP (16.11.2012)s" xfId="882"/>
    <cellStyle name="T_1.Tong hop mot so noi dung can doi DT2010 2_Tong hop DT thu - chi 2014 trinh HDND TP" xfId="883"/>
    <cellStyle name="T_1.Tong hop mot so noi dung can doi DT2010 2_Tong hop du toan thu - chi 2013 (1.11.2012)" xfId="884"/>
    <cellStyle name="T_1.Tong hop mot so noi dung can doi DT2010 2_Tong hop du toan thu - chi 2013 (1_11_2012)" xfId="885"/>
    <cellStyle name="T_1.Tong hop mot so noi dung can doi DT2010 2_Uoc chi 2012" xfId="886"/>
    <cellStyle name="T_1.Tong hop mot so noi dung can doi DT2010 2_UOC THUC HIEN NAM 2012" xfId="887"/>
    <cellStyle name="T_1.Tong hop mot so noi dung can doi DT2010 2_XD DT huyen 2014(1) 23.7" xfId="888"/>
    <cellStyle name="T_1.Tong hop mot so noi dung can doi DT2010_1.Cac bieu XD DT 2014 (theo CV 8895 cua BTC).30.7.ok.gui(lan 2)" xfId="889"/>
    <cellStyle name="T_1.Tong hop mot so noi dung can doi DT2010_2. Cac chinh sach an sinh DT2012, XD DT2013 (Q.H)" xfId="890"/>
    <cellStyle name="T_1.Tong hop mot so noi dung can doi DT2010_2. Cac chinh sach an sinh DT2012, XD DT2013 (Q.H)_1.Cac bieu XD DT 2014 (theo CV 8895 cua BTC).30.7.ok.gui(lan 2)" xfId="891"/>
    <cellStyle name="T_1.Tong hop mot so noi dung can doi DT2010_2. Cac chinh sach an sinh DT2012, XD DT2013 (Q.H)_XD DT huyen 2014(1) 23.7" xfId="892"/>
    <cellStyle name="T_1.Tong hop mot so noi dung can doi DT2010_4. Cac Phu luc co so tinh DT_2012 (ngocthu)" xfId="893"/>
    <cellStyle name="T_1.Tong hop mot so noi dung can doi DT2010_4. Cac Phu luc co so tinh DT_2012 (ngocthu)_1.Cac bieu XD DT 2014 (theo CV 8895 cua BTC).30.7.ok.gui(lan 2)" xfId="894"/>
    <cellStyle name="T_1.Tong hop mot so noi dung can doi DT2010_4. Cac Phu luc co so tinh DT_2012 (ngocthu)_Co so tinh su nghiep giao duc" xfId="895"/>
    <cellStyle name="T_1.Tong hop mot so noi dung can doi DT2010_4. Cac Phu luc co so tinh DT_2012 (ngocthu)_KP to cap nuoc Hoa Vang" xfId="896"/>
    <cellStyle name="T_1.Tong hop mot so noi dung can doi DT2010_4. Cac Phu luc co so tinh DT_2012 (ngocthu)_XD DT huyen 2014(1) 23.7" xfId="897"/>
    <cellStyle name="T_1.Tong hop mot so noi dung can doi DT2010_4. Cac Phu luc co so tinh DT_2012 (ngocthu)-a" xfId="898"/>
    <cellStyle name="T_1.Tong hop mot so noi dung can doi DT2010_4. Cac Phu luc co so tinh DT_2012 (ngocthu)-a_1.Cac bieu XD DT 2014 (theo CV 8895 cua BTC).30.7.ok.gui(lan 2)" xfId="899"/>
    <cellStyle name="T_1.Tong hop mot so noi dung can doi DT2010_4. Cac Phu luc co so tinh DT_2012 (ngocthu)-a_Co so tinh su nghiep giao duc" xfId="900"/>
    <cellStyle name="T_1.Tong hop mot so noi dung can doi DT2010_4. Cac Phu luc co so tinh DT_2012 (ngocthu)-a_KP to cap nuoc Hoa Vang" xfId="901"/>
    <cellStyle name="T_1.Tong hop mot so noi dung can doi DT2010_4. Cac Phu luc co so tinh DT_2012 (ngocthu)-a_XD DT huyen 2014(1) 23.7" xfId="902"/>
    <cellStyle name="T_1.Tong hop mot so noi dung can doi DT2010_4. Cac Phu luc co so tinh DT_2012 (ngocthu)-chinhthuc" xfId="903"/>
    <cellStyle name="T_1.Tong hop mot so noi dung can doi DT2010_4. Cac Phu luc co so tinh DT_2012 (ngocthu)-chinhthuc_KP to cap nuoc Hoa Vang" xfId="904"/>
    <cellStyle name="T_1.Tong hop mot so noi dung can doi DT2010_4. Cac Phu luc co so tinh DT_2012 (ngocthu)-chinhthuc_XD DT huyen 2014(1) 23.7" xfId="905"/>
    <cellStyle name="T_1.Tong hop mot so noi dung can doi DT2010_4.BIEU MAU CAC PHU LUC CO SO TINH DT_2012 (ngocthu)" xfId="906"/>
    <cellStyle name="T_1.Tong hop mot so noi dung can doi DT2010_4.BIEU MAU CAC PHU LUC CO SO TINH DT_2012 (ngocthu).a" xfId="907"/>
    <cellStyle name="T_1.Tong hop mot so noi dung can doi DT2010_4.BIEU MAU CAC PHU LUC CO SO TINH DT_2012 (ngocthu).a_1.Cac bieu XD DT 2014 (theo CV 8895 cua BTC).30.7.ok.gui(lan 2)" xfId="908"/>
    <cellStyle name="T_1.Tong hop mot so noi dung can doi DT2010_4.BIEU MAU CAC PHU LUC CO SO TINH DT_2012 (ngocthu).a_Co so tinh su nghiep giao duc" xfId="909"/>
    <cellStyle name="T_1.Tong hop mot so noi dung can doi DT2010_4.BIEU MAU CAC PHU LUC CO SO TINH DT_2012 (ngocthu).a_KP to cap nuoc Hoa Vang" xfId="910"/>
    <cellStyle name="T_1.Tong hop mot so noi dung can doi DT2010_4.BIEU MAU CAC PHU LUC CO SO TINH DT_2012 (ngocthu).a_XD DT huyen 2014(1) 23.7" xfId="911"/>
    <cellStyle name="T_1.Tong hop mot so noi dung can doi DT2010_4.BIEU MAU CAC PHU LUC CO SO TINH DT_2012 (ngocthu)_1.Cac bieu XD DT 2014 (theo CV 8895 cua BTC).30.7.ok.gui(lan 2)" xfId="912"/>
    <cellStyle name="T_1.Tong hop mot so noi dung can doi DT2010_4.BIEU MAU CAC PHU LUC CO SO TINH DT_2012 (ngocthu)_Co so tinh su nghiep giao duc" xfId="913"/>
    <cellStyle name="T_1.Tong hop mot so noi dung can doi DT2010_4.BIEU MAU CAC PHU LUC CO SO TINH DT_2012 (ngocthu)_KP to cap nuoc Hoa Vang" xfId="914"/>
    <cellStyle name="T_1.Tong hop mot so noi dung can doi DT2010_4.BIEU MAU CAC PHU LUC CO SO TINH DT_2012 (ngocthu)_XD DT huyen 2014(1) 23.7" xfId="915"/>
    <cellStyle name="T_1.Tong hop mot so noi dung can doi DT2010_BIEU MAU CAC PHU LUC CO SO TINH DT_2011" xfId="916"/>
    <cellStyle name="T_1.Tong hop mot so noi dung can doi DT2010_BIEU MAU CAC PHU LUC CO SO TINH DT_2011_1.Cac bieu XD DT 2014 (theo CV 8895 cua BTC).30.7.ok.gui(lan 2)" xfId="917"/>
    <cellStyle name="T_1.Tong hop mot so noi dung can doi DT2010_BIEU MAU CAC PHU LUC CO SO TINH DT_2011_Co so tinh su nghiep giao duc" xfId="918"/>
    <cellStyle name="T_1.Tong hop mot so noi dung can doi DT2010_BIEU MAU CAC PHU LUC CO SO TINH DT_2011_XD DT huyen 2014(1) 23.7" xfId="919"/>
    <cellStyle name="T_1.Tong hop mot so noi dung can doi DT2010_BIEU MAU CAC PHU LUC CO SO TINH DT_2012" xfId="920"/>
    <cellStyle name="T_1.Tong hop mot so noi dung can doi DT2010_BIEU MAU CAC PHU LUC CO SO TINH DT_2012_1.Cac bieu XD DT 2014 (theo CV 8895 cua BTC).30.7.ok.gui(lan 2)" xfId="921"/>
    <cellStyle name="T_1.Tong hop mot so noi dung can doi DT2010_BIEU MAU CAC PHU LUC CO SO TINH DT_2012_Co so tinh su nghiep giao duc" xfId="922"/>
    <cellStyle name="T_1.Tong hop mot so noi dung can doi DT2010_BIEU MAU CAC PHU LUC CO SO TINH DT_2012_XD DT huyen 2014(1) 23.7" xfId="923"/>
    <cellStyle name="T_1.Tong hop mot so noi dung can doi DT2010_BIEU MAU XAY DUNG DU TOAN 2013 (DU THAO n)" xfId="924"/>
    <cellStyle name="T_1.Tong hop mot so noi dung can doi DT2010_BIEU MAU XAY DUNG DU TOAN 2013 (DU THAO n)_1.Cac bieu XD DT 2014 (theo CV 8895 cua BTC).30.7.ok.gui(lan 2)" xfId="925"/>
    <cellStyle name="T_1.Tong hop mot so noi dung can doi DT2010_BIEU MAU XAY DUNG DU TOAN 2013 (DU THAO n)_Co so tinh su nghiep giao duc" xfId="926"/>
    <cellStyle name="T_1.Tong hop mot so noi dung can doi DT2010_BIEU MAU XAY DUNG DU TOAN 2013 (DU THAO n)_XD DT huyen 2014(1) 23.7" xfId="927"/>
    <cellStyle name="T_1.Tong hop mot so noi dung can doi DT2010_Book3" xfId="928"/>
    <cellStyle name="T_1.Tong hop mot so noi dung can doi DT2010_Book3_1.Cac bieu XD DT 2014 (theo CV 8895 cua BTC).30.7.ok.gui(lan 2)" xfId="929"/>
    <cellStyle name="T_1.Tong hop mot so noi dung can doi DT2010_Book3_Co so tinh su nghiep giao duc" xfId="930"/>
    <cellStyle name="T_1.Tong hop mot so noi dung can doi DT2010_Book3_XD DT huyen 2014(1) 23.7" xfId="931"/>
    <cellStyle name="T_1.Tong hop mot so noi dung can doi DT2010_Co so tinh su nghiep giao duc" xfId="932"/>
    <cellStyle name="T_1.Tong hop mot so noi dung can doi DT2010_Co so tinh su nghiep giao duc (chinh thuc)" xfId="933"/>
    <cellStyle name="T_1.Tong hop mot so noi dung can doi DT2010_Co so tinh su nghiep giao duc (chinh thuc)_1.Cac bieu XD DT 2014 (theo CV 8895 cua BTC).30.7.ok.gui(lan 2)" xfId="934"/>
    <cellStyle name="T_1.Tong hop mot so noi dung can doi DT2010_Co so tinh su nghiep giao duc (chinh thuc)_Co so tinh su nghiep giao duc" xfId="935"/>
    <cellStyle name="T_1.Tong hop mot so noi dung can doi DT2010_Co so tinh su nghiep giao duc (chinh thuc)_XD DT huyen 2014(1) 23.7" xfId="936"/>
    <cellStyle name="T_1.Tong hop mot so noi dung can doi DT2010_KP to cap nuoc Hoa Vang" xfId="937"/>
    <cellStyle name="T_1.Tong hop mot so noi dung can doi DT2010_So lieu co ban" xfId="938"/>
    <cellStyle name="T_1.Tong hop mot so noi dung can doi DT2010_SOLADONGTBXH_DT2015" xfId="939"/>
    <cellStyle name="T_1.Tong hop mot so noi dung can doi DT2010_XD DT huyen 2014(1) 23.7" xfId="940"/>
    <cellStyle name="T_50-BB Vung tau 2011" xfId="941"/>
    <cellStyle name="T_50-BB Vung tau 2011_27-8Tong hop PA uoc 2012-DT 2013 -PA 420.000 ty-490.000 ty chuyen doi" xfId="942"/>
    <cellStyle name="T_BANG BAO CAO KHO HCQT NAM 2008" xfId="943"/>
    <cellStyle name="T_BANG PHAN CONG TRUC" xfId="944"/>
    <cellStyle name="T_Bangtheodoicongviec" xfId="945"/>
    <cellStyle name="T_Bangtheodoicongviec_1.Cac bieu XD DT 2014 (theo CV 8895 cua BTC).30.7.ok.gui(lan 2)" xfId="946"/>
    <cellStyle name="T_Bangtheodoicongviec_Co so tinh su nghiep giao duc" xfId="947"/>
    <cellStyle name="T_Bangtheodoicongviec_XD DT huyen 2014(1) 23.7" xfId="948"/>
    <cellStyle name="T_Bao cao kttb milk yomilkYAO-mien bac" xfId="949"/>
    <cellStyle name="T_Bao cao kttb milk yomilkYAO-mien bac_BANG BAO CAO KHO HCQT NAM 2008" xfId="950"/>
    <cellStyle name="T_Bao cao kttb milk yomilkYAO-mien bac_BANG PHAN CONG TRUC" xfId="951"/>
    <cellStyle name="T_Bao cao kttb milk yomilkYAO-mien bac_BAO CAO THAN NAM 2008" xfId="952"/>
    <cellStyle name="T_Bao cao kttb milk yomilkYAO-mien bac_KIEM KE ACCM2002" xfId="953"/>
    <cellStyle name="T_BAO CAO THAN NAM 2008" xfId="954"/>
    <cellStyle name="T_Baocao-rasoat-NQ11-theoCV1070-BKHDT-suatheoUB" xfId="955"/>
    <cellStyle name="T_Baocao-rasoat-theoNQ11" xfId="956"/>
    <cellStyle name="T_bc KB den ngay 15122010" xfId="957"/>
    <cellStyle name="T_bc KB den ngay 15122010_1.Cac bieu XD DT 2014 (theo CV 8895 cua BTC).30.7.ok.gui(lan 2)" xfId="958"/>
    <cellStyle name="T_bc KB den ngay 15122010_Co so tinh su nghiep giao duc" xfId="959"/>
    <cellStyle name="T_bc KB den ngay 15122010_XD DT huyen 2014(1) 23.7" xfId="960"/>
    <cellStyle name="T_bc_km_ngay" xfId="961"/>
    <cellStyle name="T_bc_km_ngay_BANG BAO CAO KHO HCQT NAM 2008" xfId="962"/>
    <cellStyle name="T_bc_km_ngay_BANG PHAN CONG TRUC" xfId="963"/>
    <cellStyle name="T_bc_km_ngay_BAO CAO THAN NAM 2008" xfId="964"/>
    <cellStyle name="T_bc_km_ngay_KIEM KE ACCM2002" xfId="965"/>
    <cellStyle name="T_BenxuatXM2" xfId="966"/>
    <cellStyle name="T_BenxuatXM2_1.Cac bieu XD DT 2014 (theo CV 8895 cua BTC).30.7.ok.gui(lan 2)" xfId="967"/>
    <cellStyle name="T_BenxuatXM2_Co so tinh su nghiep giao duc" xfId="968"/>
    <cellStyle name="T_BenxuatXM2_XD DT huyen 2014(1) 23.7" xfId="969"/>
    <cellStyle name="T_Bieu 14a, 15a- Von vay TD(1)" xfId="970"/>
    <cellStyle name="T_Book1" xfId="971"/>
    <cellStyle name="T_Book1_1" xfId="972"/>
    <cellStyle name="T_Book1_1.Cac bieu XD DT 2014 (theo CV 8895 cua BTC).30.7.ok.gui(lan 2)" xfId="973"/>
    <cellStyle name="T_Book1_1_1.Cac bieu XD DT 2014 (theo CV 8895 cua BTC).30.7.ok.gui(lan 2)" xfId="974"/>
    <cellStyle name="T_Book1_1_Co so tinh su nghiep giao duc" xfId="975"/>
    <cellStyle name="T_Book1_1_XD DT huyen 2014(1) 23.7" xfId="976"/>
    <cellStyle name="T_Book1_BANG BAO CAO KHO HCQT NAM 2008" xfId="977"/>
    <cellStyle name="T_Book1_BANG PHAN CONG TRUC" xfId="978"/>
    <cellStyle name="T_Book1_BAO CAO THAN NAM 2008" xfId="979"/>
    <cellStyle name="T_Book1_chi tiet so lieu STC theo so da thu" xfId="980"/>
    <cellStyle name="T_Book1_Co so tinh su nghiep giao duc" xfId="981"/>
    <cellStyle name="T_Book1_Copy of Gui BHXH nho bao cao so lieu nam 2012" xfId="982"/>
    <cellStyle name="T_Book1_DuongBL(HM LK Q1.07)" xfId="983"/>
    <cellStyle name="T_Book1_DuongBL(HM LK Q1.07)_1.Cac bieu XD DT 2014 (theo CV 8895 cua BTC).30.7.ok.gui(lan 2)" xfId="984"/>
    <cellStyle name="T_Book1_DuongBL(HM LK Q1.07)_Co so tinh su nghiep giao duc" xfId="985"/>
    <cellStyle name="T_Book1_DuongBL(HM LK Q1.07)_XD DT huyen 2014(1) 23.7" xfId="986"/>
    <cellStyle name="T_Book1_KIEM KE ACCM2002" xfId="987"/>
    <cellStyle name="T_Book1_So Y te. ND 56 gui PNS(31.10)" xfId="988"/>
    <cellStyle name="T_Book1_TABMIS 16.12.10" xfId="989"/>
    <cellStyle name="T_Book1_TABMIS 16.12.10_1.Cac bieu XD DT 2014 (theo CV 8895 cua BTC).30.7.ok.gui(lan 2)" xfId="990"/>
    <cellStyle name="T_Book1_TABMIS 16.12.10_Co so tinh su nghiep giao duc" xfId="991"/>
    <cellStyle name="T_Book1_TABMIS 16.12.10_XD DT huyen 2014(1) 23.7" xfId="992"/>
    <cellStyle name="T_Book1_TABMIS chuyen nguon" xfId="993"/>
    <cellStyle name="T_Book1_TABMIS chuyen nguon_1.Cac bieu XD DT 2014 (theo CV 8895 cua BTC).30.7.ok.gui(lan 2)" xfId="994"/>
    <cellStyle name="T_Book1_TABMIS chuyen nguon_Co so tinh su nghiep giao duc" xfId="995"/>
    <cellStyle name="T_Book1_TABMIS chuyen nguon_XD DT huyen 2014(1) 23.7" xfId="996"/>
    <cellStyle name="T_Book1_XD DT huyen 2014(1) 23.7" xfId="997"/>
    <cellStyle name="T_Book1_" xfId="998"/>
    <cellStyle name="T_Book1__1.Cac bieu XD DT 2014 (theo CV 8895 cua BTC).30.7.ok.gui(lan 2)" xfId="999"/>
    <cellStyle name="T_Book1__Co so tinh su nghiep giao duc" xfId="1000"/>
    <cellStyle name="T_Book1__XD DT huyen 2014(1) 23.7" xfId="1001"/>
    <cellStyle name="T_Cac bao cao TB  Milk-Yomilk-co Ke- CK 1-Vinh Thang" xfId="1002"/>
    <cellStyle name="T_Cac bao cao TB  Milk-Yomilk-co Ke- CK 1-Vinh Thang_BANG BAO CAO KHO HCQT NAM 2008" xfId="1003"/>
    <cellStyle name="T_Cac bao cao TB  Milk-Yomilk-co Ke- CK 1-Vinh Thang_BANG PHAN CONG TRUC" xfId="1004"/>
    <cellStyle name="T_Cac bao cao TB  Milk-Yomilk-co Ke- CK 1-Vinh Thang_BAO CAO THAN NAM 2008" xfId="1005"/>
    <cellStyle name="T_Cac bao cao TB  Milk-Yomilk-co Ke- CK 1-Vinh Thang_chi tiet so lieu STC theo so da thu" xfId="1006"/>
    <cellStyle name="T_Cac bao cao TB  Milk-Yomilk-co Ke- CK 1-Vinh Thang_Copy of Gui BHXH nho bao cao so lieu nam 2012" xfId="1007"/>
    <cellStyle name="T_Cac bao cao TB  Milk-Yomilk-co Ke- CK 1-Vinh Thang_KIEM KE ACCM2002" xfId="1008"/>
    <cellStyle name="T_Cao do mong cong, phai tuyen" xfId="1009"/>
    <cellStyle name="T_Cao do mong cong, phai tuyen_1.Cac bieu XD DT 2014 (theo CV 8895 cua BTC).30.7.ok.gui(lan 2)" xfId="1010"/>
    <cellStyle name="T_Cao do mong cong, phai tuyen_Co so tinh su nghiep giao duc" xfId="1011"/>
    <cellStyle name="T_Cao do mong cong, phai tuyen_XD DT huyen 2014(1) 23.7" xfId="1012"/>
    <cellStyle name="T_cham diem Milk chu ky2-ANH MINH" xfId="1013"/>
    <cellStyle name="T_cham diem Milk chu ky2-ANH MINH_BANG BAO CAO KHO HCQT NAM 2008" xfId="1014"/>
    <cellStyle name="T_cham diem Milk chu ky2-ANH MINH_BANG PHAN CONG TRUC" xfId="1015"/>
    <cellStyle name="T_cham diem Milk chu ky2-ANH MINH_BAO CAO THAN NAM 2008" xfId="1016"/>
    <cellStyle name="T_cham diem Milk chu ky2-ANH MINH_KIEM KE ACCM2002" xfId="1017"/>
    <cellStyle name="T_cham trung bay ck 1 m.Bac milk co ke 2" xfId="1018"/>
    <cellStyle name="T_cham trung bay ck 1 m.Bac milk co ke 2_BANG BAO CAO KHO HCQT NAM 2008" xfId="1019"/>
    <cellStyle name="T_cham trung bay ck 1 m.Bac milk co ke 2_BANG PHAN CONG TRUC" xfId="1020"/>
    <cellStyle name="T_cham trung bay ck 1 m.Bac milk co ke 2_BAO CAO THAN NAM 2008" xfId="1021"/>
    <cellStyle name="T_cham trung bay ck 1 m.Bac milk co ke 2_KIEM KE ACCM2002" xfId="1022"/>
    <cellStyle name="T_cham trung bay yao smart milk ck 2 mien Bac" xfId="1023"/>
    <cellStyle name="T_cham trung bay yao smart milk ck 2 mien Bac_BANG BAO CAO KHO HCQT NAM 2008" xfId="1024"/>
    <cellStyle name="T_cham trung bay yao smart milk ck 2 mien Bac_BANG PHAN CONG TRUC" xfId="1025"/>
    <cellStyle name="T_cham trung bay yao smart milk ck 2 mien Bac_BAO CAO THAN NAM 2008" xfId="1026"/>
    <cellStyle name="T_cham trung bay yao smart milk ck 2 mien Bac_chi tiet so lieu STC theo so da thu" xfId="1027"/>
    <cellStyle name="T_cham trung bay yao smart milk ck 2 mien Bac_Copy of Gui BHXH nho bao cao so lieu nam 2012" xfId="1028"/>
    <cellStyle name="T_cham trung bay yao smart milk ck 2 mien Bac_KIEM KE ACCM2002" xfId="1029"/>
    <cellStyle name="T_Chi tiet Du toan 2010 TP_ chinh 14.12.09" xfId="1030"/>
    <cellStyle name="T_Chi tiet Du toan 2010 TP_ chinh 14.12.09 2" xfId="1031"/>
    <cellStyle name="T_Chi tiet Du toan 2010 TP_ chinh 14.12.09_1. DU TOAN CHI 2014_KHOI QH-PX (duthao).10.10" xfId="1032"/>
    <cellStyle name="T_Chi tiet Du toan 2010 TP_ chinh 14.12.09_1. DU TOAN CHI 2014_KHOI QH-PX (duthao).9.10(hop LC)-sua" xfId="1033"/>
    <cellStyle name="T_Chi tiet Du toan 2010 TP_ chinh 14.12.09_1.Cac bieu XD DT 2014 (theo CV 8895 cua BTC).30.7.ok.gui(lan 2)" xfId="1034"/>
    <cellStyle name="T_Chi tiet Du toan 2010 TP_ chinh 14.12.09_1.TO ROI THEO TUNG SU NGHIEP NAM 2012 (Chinh thuc).thu" xfId="1035"/>
    <cellStyle name="T_Chi tiet Du toan 2010 TP_ chinh 14.12.09_2. Cac chinh sach an sinh DT2012, XD DT2013 (Q.H)" xfId="1036"/>
    <cellStyle name="T_Chi tiet Du toan 2010 TP_ chinh 14.12.09_2. Cac chinh sach an sinh DT2012, XD DT2013 (Q.H)_1.Cac bieu XD DT 2014 (theo CV 8895 cua BTC).30.7.ok.gui(lan 2)" xfId="1037"/>
    <cellStyle name="T_Chi tiet Du toan 2010 TP_ chinh 14.12.09_2. Cac chinh sach an sinh DT2012, XD DT2013 (Q.H)_XD DT huyen 2014(1) 23.7" xfId="1038"/>
    <cellStyle name="T_Chi tiet Du toan 2010 TP_ chinh 14.12.09_4. Cac Phu luc co so tinh DT_2012 (ngocthu)" xfId="1039"/>
    <cellStyle name="T_Chi tiet Du toan 2010 TP_ chinh 14.12.09_4. Cac Phu luc co so tinh DT_2012 (ngocthu)_1.Cac bieu XD DT 2014 (theo CV 8895 cua BTC).30.7.ok.gui(lan 2)" xfId="1040"/>
    <cellStyle name="T_Chi tiet Du toan 2010 TP_ chinh 14.12.09_4. Cac Phu luc co so tinh DT_2012 (ngocthu)_Co so tinh su nghiep giao duc" xfId="1041"/>
    <cellStyle name="T_Chi tiet Du toan 2010 TP_ chinh 14.12.09_4. Cac Phu luc co so tinh DT_2012 (ngocthu)_KP to cap nuoc Hoa Vang" xfId="1042"/>
    <cellStyle name="T_Chi tiet Du toan 2010 TP_ chinh 14.12.09_4. Cac Phu luc co so tinh DT_2012 (ngocthu)_XD DT huyen 2014(1) 23.7" xfId="1043"/>
    <cellStyle name="T_Chi tiet Du toan 2010 TP_ chinh 14.12.09_4. Cac Phu luc co so tinh DT_2012 (ngocthu)-a" xfId="1044"/>
    <cellStyle name="T_Chi tiet Du toan 2010 TP_ chinh 14.12.09_4. Cac Phu luc co so tinh DT_2012 (ngocthu)-a_1.Cac bieu XD DT 2014 (theo CV 8895 cua BTC).30.7.ok.gui(lan 2)" xfId="1045"/>
    <cellStyle name="T_Chi tiet Du toan 2010 TP_ chinh 14.12.09_4. Cac Phu luc co so tinh DT_2012 (ngocthu)-a_Co so tinh su nghiep giao duc" xfId="1046"/>
    <cellStyle name="T_Chi tiet Du toan 2010 TP_ chinh 14.12.09_4. Cac Phu luc co so tinh DT_2012 (ngocthu)-a_KP to cap nuoc Hoa Vang" xfId="1047"/>
    <cellStyle name="T_Chi tiet Du toan 2010 TP_ chinh 14.12.09_4. Cac Phu luc co so tinh DT_2012 (ngocthu)-a_XD DT huyen 2014(1) 23.7" xfId="1048"/>
    <cellStyle name="T_Chi tiet Du toan 2010 TP_ chinh 14.12.09_4. Cac Phu luc co so tinh DT_2012 (ngocthu)-chinhthuc" xfId="1049"/>
    <cellStyle name="T_Chi tiet Du toan 2010 TP_ chinh 14.12.09_4. Cac Phu luc co so tinh DT_2012 (ngocthu)-chinhthuc_KP to cap nuoc Hoa Vang" xfId="1050"/>
    <cellStyle name="T_Chi tiet Du toan 2010 TP_ chinh 14.12.09_4. Cac Phu luc co so tinh DT_2012 (ngocthu)-chinhthuc_XD DT huyen 2014(1) 23.7" xfId="1051"/>
    <cellStyle name="T_Chi tiet Du toan 2010 TP_ chinh 14.12.09_4.BIEU MAU CAC PHU LUC CO SO TINH DT_2012 (ngocthu)" xfId="1052"/>
    <cellStyle name="T_Chi tiet Du toan 2010 TP_ chinh 14.12.09_4.BIEU MAU CAC PHU LUC CO SO TINH DT_2012 (ngocthu).a" xfId="1053"/>
    <cellStyle name="T_Chi tiet Du toan 2010 TP_ chinh 14.12.09_4.BIEU MAU CAC PHU LUC CO SO TINH DT_2012 (ngocthu).a_1.Cac bieu XD DT 2014 (theo CV 8895 cua BTC).30.7.ok.gui(lan 2)" xfId="1054"/>
    <cellStyle name="T_Chi tiet Du toan 2010 TP_ chinh 14.12.09_4.BIEU MAU CAC PHU LUC CO SO TINH DT_2012 (ngocthu).a_Co so tinh su nghiep giao duc" xfId="1055"/>
    <cellStyle name="T_Chi tiet Du toan 2010 TP_ chinh 14.12.09_4.BIEU MAU CAC PHU LUC CO SO TINH DT_2012 (ngocthu).a_KP to cap nuoc Hoa Vang" xfId="1056"/>
    <cellStyle name="T_Chi tiet Du toan 2010 TP_ chinh 14.12.09_4.BIEU MAU CAC PHU LUC CO SO TINH DT_2012 (ngocthu).a_XD DT huyen 2014(1) 23.7" xfId="1057"/>
    <cellStyle name="T_Chi tiet Du toan 2010 TP_ chinh 14.12.09_4.BIEU MAU CAC PHU LUC CO SO TINH DT_2012 (ngocthu)_1.Cac bieu XD DT 2014 (theo CV 8895 cua BTC).30.7.ok.gui(lan 2)" xfId="1058"/>
    <cellStyle name="T_Chi tiet Du toan 2010 TP_ chinh 14.12.09_4.BIEU MAU CAC PHU LUC CO SO TINH DT_2012 (ngocthu)_Co so tinh su nghiep giao duc" xfId="1059"/>
    <cellStyle name="T_Chi tiet Du toan 2010 TP_ chinh 14.12.09_4.BIEU MAU CAC PHU LUC CO SO TINH DT_2012 (ngocthu)_KP to cap nuoc Hoa Vang" xfId="1060"/>
    <cellStyle name="T_Chi tiet Du toan 2010 TP_ chinh 14.12.09_4.BIEU MAU CAC PHU LUC CO SO TINH DT_2012 (ngocthu)_XD DT huyen 2014(1) 23.7" xfId="1061"/>
    <cellStyle name="T_Chi tiet Du toan 2010 TP_ chinh 14.12.09_BIEU MAU CAC PHU LUC CO SO TINH DT_2011" xfId="1062"/>
    <cellStyle name="T_Chi tiet Du toan 2010 TP_ chinh 14.12.09_BIEU MAU CAC PHU LUC CO SO TINH DT_2011_1.Cac bieu XD DT 2014 (theo CV 8895 cua BTC).30.7.ok.gui(lan 2)" xfId="1063"/>
    <cellStyle name="T_Chi tiet Du toan 2010 TP_ chinh 14.12.09_BIEU MAU CAC PHU LUC CO SO TINH DT_2011_Co so tinh su nghiep giao duc" xfId="1064"/>
    <cellStyle name="T_Chi tiet Du toan 2010 TP_ chinh 14.12.09_BIEU MAU CAC PHU LUC CO SO TINH DT_2011_XD DT huyen 2014(1) 23.7" xfId="1065"/>
    <cellStyle name="T_Chi tiet Du toan 2010 TP_ chinh 14.12.09_BIEU MAU CAC PHU LUC CO SO TINH DT_2012" xfId="1066"/>
    <cellStyle name="T_Chi tiet Du toan 2010 TP_ chinh 14.12.09_BIEU MAU CAC PHU LUC CO SO TINH DT_2012_1.Cac bieu XD DT 2014 (theo CV 8895 cua BTC).30.7.ok.gui(lan 2)" xfId="1067"/>
    <cellStyle name="T_Chi tiet Du toan 2010 TP_ chinh 14.12.09_BIEU MAU CAC PHU LUC CO SO TINH DT_2012_Co so tinh su nghiep giao duc" xfId="1068"/>
    <cellStyle name="T_Chi tiet Du toan 2010 TP_ chinh 14.12.09_BIEU MAU CAC PHU LUC CO SO TINH DT_2012_XD DT huyen 2014(1) 23.7" xfId="1069"/>
    <cellStyle name="T_Chi tiet Du toan 2010 TP_ chinh 14.12.09_BIEU MAU XAY DUNG DU TOAN 2013 (DU THAO n)" xfId="1070"/>
    <cellStyle name="T_Chi tiet Du toan 2010 TP_ chinh 14.12.09_BIEU MAU XAY DUNG DU TOAN 2013 (DU THAO n)_1.Cac bieu XD DT 2014 (theo CV 8895 cua BTC).30.7.ok.gui(lan 2)" xfId="1071"/>
    <cellStyle name="T_Chi tiet Du toan 2010 TP_ chinh 14.12.09_BIEU MAU XAY DUNG DU TOAN 2013 (DU THAO n)_Co so tinh su nghiep giao duc" xfId="1072"/>
    <cellStyle name="T_Chi tiet Du toan 2010 TP_ chinh 14.12.09_BIEU MAU XAY DUNG DU TOAN 2013 (DU THAO n)_XD DT huyen 2014(1) 23.7" xfId="1073"/>
    <cellStyle name="T_Chi tiet Du toan 2010 TP_ chinh 14.12.09_Bo sung muc tieu nam 2012" xfId="1074"/>
    <cellStyle name="T_Chi tiet Du toan 2010 TP_ chinh 14.12.09_Book1" xfId="1075"/>
    <cellStyle name="T_Chi tiet Du toan 2010 TP_ chinh 14.12.09_Book1_1.Cac bieu XD DT 2014 (theo CV 8895 cua BTC).30.7.ok.gui(lan 2)" xfId="1076"/>
    <cellStyle name="T_Chi tiet Du toan 2010 TP_ chinh 14.12.09_Book1_Co so tinh su nghiep giao duc" xfId="1077"/>
    <cellStyle name="T_Chi tiet Du toan 2010 TP_ chinh 14.12.09_Book1_XD DT huyen 2014(1) 23.7" xfId="1078"/>
    <cellStyle name="T_Chi tiet Du toan 2010 TP_ chinh 14.12.09_Book3" xfId="1079"/>
    <cellStyle name="T_Chi tiet Du toan 2010 TP_ chinh 14.12.09_Book3_1.Cac bieu XD DT 2014 (theo CV 8895 cua BTC).30.7.ok.gui(lan 2)" xfId="1080"/>
    <cellStyle name="T_Chi tiet Du toan 2010 TP_ chinh 14.12.09_Book3_Co so tinh su nghiep giao duc" xfId="1081"/>
    <cellStyle name="T_Chi tiet Du toan 2010 TP_ chinh 14.12.09_Book3_XD DT huyen 2014(1) 23.7" xfId="1082"/>
    <cellStyle name="T_Chi tiet Du toan 2010 TP_ chinh 14.12.09_Co so tinh su nghiep giao duc" xfId="1083"/>
    <cellStyle name="T_Chi tiet Du toan 2010 TP_ chinh 14.12.09_Co so tinh su nghiep giao duc (chinh thuc)" xfId="1084"/>
    <cellStyle name="T_Chi tiet Du toan 2010 TP_ chinh 14.12.09_Co so tinh su nghiep giao duc (chinh thuc)_1.Cac bieu XD DT 2014 (theo CV 8895 cua BTC).30.7.ok.gui(lan 2)" xfId="1085"/>
    <cellStyle name="T_Chi tiet Du toan 2010 TP_ chinh 14.12.09_Co so tinh su nghiep giao duc (chinh thuc)_Co so tinh su nghiep giao duc" xfId="1086"/>
    <cellStyle name="T_Chi tiet Du toan 2010 TP_ chinh 14.12.09_Co so tinh su nghiep giao duc (chinh thuc)_XD DT huyen 2014(1) 23.7" xfId="1087"/>
    <cellStyle name="T_Chi tiet Du toan 2010 TP_ chinh 14.12.09_DU TOAN 2012_KHOI QH-PX (02-12-2011) QUYNH" xfId="1088"/>
    <cellStyle name="T_Chi tiet Du toan 2010 TP_ chinh 14.12.09_DU TOAN 2012_KHOI QH-PX (02-12-2011) QUYNH_1.Cac bieu XD DT 2014 (theo CV 8895 cua BTC).30.7.ok.gui(lan 2)" xfId="1089"/>
    <cellStyle name="T_Chi tiet Du toan 2010 TP_ chinh 14.12.09_DU TOAN 2012_KHOI QH-PX (02-12-2011) QUYNH_Co so tinh su nghiep giao duc" xfId="1090"/>
    <cellStyle name="T_Chi tiet Du toan 2010 TP_ chinh 14.12.09_DU TOAN 2012_KHOI QH-PX (02-12-2011) QUYNH_XD DT huyen 2014(1) 23.7" xfId="1091"/>
    <cellStyle name="T_Chi tiet Du toan 2010 TP_ chinh 14.12.09_DU TOAN 2012_KHOI QH-PX (30-11-2011)" xfId="1092"/>
    <cellStyle name="T_Chi tiet Du toan 2010 TP_ chinh 14.12.09_DU TOAN 2012_KHOI QH-PX (30-11-2011)_1.Cac bieu XD DT 2014 (theo CV 8895 cua BTC).30.7.ok.gui(lan 2)" xfId="1093"/>
    <cellStyle name="T_Chi tiet Du toan 2010 TP_ chinh 14.12.09_DU TOAN 2012_KHOI QH-PX (30-11-2011)_Co so tinh su nghiep giao duc" xfId="1094"/>
    <cellStyle name="T_Chi tiet Du toan 2010 TP_ chinh 14.12.09_DU TOAN 2012_KHOI QH-PX (30-11-2011)_XD DT huyen 2014(1) 23.7" xfId="1095"/>
    <cellStyle name="T_Chi tiet Du toan 2010 TP_ chinh 14.12.09_DU TOAN 2012_KHOI QH-PX (Ngay 08-12-2011)" xfId="1096"/>
    <cellStyle name="T_Chi tiet Du toan 2010 TP_ chinh 14.12.09_DU TOAN 2012_KHOI QH-PX (Ngay 08-12-2011)_1.Cac bieu XD DT 2014 (theo CV 8895 cua BTC).30.7.ok.gui(lan 2)" xfId="1097"/>
    <cellStyle name="T_Chi tiet Du toan 2010 TP_ chinh 14.12.09_DU TOAN 2012_KHOI QH-PX (Ngay 08-12-2011)_Co so tinh su nghiep giao duc" xfId="1098"/>
    <cellStyle name="T_Chi tiet Du toan 2010 TP_ chinh 14.12.09_DU TOAN 2012_KHOI QH-PX (Ngay 08-12-2011)_XD DT huyen 2014(1) 23.7" xfId="1099"/>
    <cellStyle name="T_Chi tiet Du toan 2010 TP_ chinh 14.12.09_DU TOAN 2012_KHOI QH-PX (Ngay 17-11-2011)" xfId="1100"/>
    <cellStyle name="T_Chi tiet Du toan 2010 TP_ chinh 14.12.09_DU TOAN 2012_KHOI QH-PX (Ngay 17-11-2011)_1.Cac bieu XD DT 2014 (theo CV 8895 cua BTC).30.7.ok.gui(lan 2)" xfId="1101"/>
    <cellStyle name="T_Chi tiet Du toan 2010 TP_ chinh 14.12.09_DU TOAN 2012_KHOI QH-PX (Ngay 17-11-2011)_Co so tinh su nghiep giao duc" xfId="1102"/>
    <cellStyle name="T_Chi tiet Du toan 2010 TP_ chinh 14.12.09_DU TOAN 2012_KHOI QH-PX (Ngay 17-11-2011)_XD DT huyen 2014(1) 23.7" xfId="1103"/>
    <cellStyle name="T_Chi tiet Du toan 2010 TP_ chinh 14.12.09_DU TOAN 2012_KHOI QH-PX (Ngay 28-11-2011)" xfId="1104"/>
    <cellStyle name="T_Chi tiet Du toan 2010 TP_ chinh 14.12.09_DU TOAN 2012_KHOI QH-PX (Ngay 28-11-2011)_1.Cac bieu XD DT 2014 (theo CV 8895 cua BTC).30.7.ok.gui(lan 2)" xfId="1105"/>
    <cellStyle name="T_Chi tiet Du toan 2010 TP_ chinh 14.12.09_DU TOAN 2012_KHOI QH-PX (Ngay 28-11-2011)_Co so tinh su nghiep giao duc" xfId="1106"/>
    <cellStyle name="T_Chi tiet Du toan 2010 TP_ chinh 14.12.09_DU TOAN 2012_KHOI QH-PX (Ngay 28-11-2011)_XD DT huyen 2014(1) 23.7" xfId="1107"/>
    <cellStyle name="T_Chi tiet Du toan 2010 TP_ chinh 14.12.09_DU TOAN CHI 2012_KHOI QH-PX (08-12-2011)" xfId="1108"/>
    <cellStyle name="T_Chi tiet Du toan 2010 TP_ chinh 14.12.09_DU TOAN CHI 2012_KHOI QH-PX (08-12-2011)_1.Cac bieu XD DT 2014 (theo CV 8895 cua BTC).30.7.ok.gui(lan 2)" xfId="1109"/>
    <cellStyle name="T_Chi tiet Du toan 2010 TP_ chinh 14.12.09_DU TOAN CHI 2012_KHOI QH-PX (08-12-2011)_Co so tinh su nghiep giao duc" xfId="1110"/>
    <cellStyle name="T_Chi tiet Du toan 2010 TP_ chinh 14.12.09_DU TOAN CHI 2012_KHOI QH-PX (08-12-2011)_XD DT huyen 2014(1) 23.7" xfId="1111"/>
    <cellStyle name="T_Chi tiet Du toan 2010 TP_ chinh 14.12.09_DU TOAN CHI 2012_KHOI QH-PX (13-12-2011-Hoan chinh theo y kien anh Dung)" xfId="1112"/>
    <cellStyle name="T_Chi tiet Du toan 2010 TP_ chinh 14.12.09_DU TOAN CHI 2012_KHOI QH-PX (13-12-2011-Hoan chinh theo y kien anh Dung)_1.Cac bieu XD DT 2014 (theo CV 8895 cua BTC).30.7.ok.gui(lan 2)" xfId="1113"/>
    <cellStyle name="T_Chi tiet Du toan 2010 TP_ chinh 14.12.09_DU TOAN CHI 2012_KHOI QH-PX (13-12-2011-Hoan chinh theo y kien anh Dung)_Co so tinh su nghiep giao duc" xfId="1114"/>
    <cellStyle name="T_Chi tiet Du toan 2010 TP_ chinh 14.12.09_DU TOAN CHI 2012_KHOI QH-PX (13-12-2011-Hoan chinh theo y kien anh Dung)_XD DT huyen 2014(1) 23.7" xfId="1115"/>
    <cellStyle name="T_Chi tiet Du toan 2010 TP_ chinh 14.12.09_Du toan thu - chi 2011 (02.12.2010)chinhthuc" xfId="1116"/>
    <cellStyle name="T_Chi tiet Du toan 2010 TP_ chinh 14.12.09_KP to cap nuoc Hoa Vang" xfId="1117"/>
    <cellStyle name="T_Chi tiet Du toan 2010 TP_ chinh 14.12.09_Phan DT th10 2012_Thuy gui" xfId="1118"/>
    <cellStyle name="T_Chi tiet Du toan 2010 TP_ chinh 14.12.09_So lieu co ban" xfId="1119"/>
    <cellStyle name="T_Chi tiet Du toan 2010 TP_ chinh 14.12.09_SOLADONGTBXH_DT2015" xfId="1120"/>
    <cellStyle name="T_Chi tiet Du toan 2010 TP_ chinh 14.12.09_TO ROI THEO TUNG SU NGHIEP NAM 2012 (Chinh thuc)" xfId="1121"/>
    <cellStyle name="T_Chi tiet Du toan 2010 TP_ chinh 14.12.09_TO ROI THEO TUNG SU NGHIEP NAM 2012 (Gui UB)" xfId="1122"/>
    <cellStyle name="T_Chi tiet Du toan 2010 TP_ chinh 14.12.09_Tong hop DT thu - chi 2013" xfId="1123"/>
    <cellStyle name="T_Chi tiet Du toan 2010 TP_ chinh 14.12.09_Tong hop DT thu - chi 2013 trinh HDND TP (16.11.2012)s" xfId="1124"/>
    <cellStyle name="T_Chi tiet Du toan 2010 TP_ chinh 14.12.09_Tong hop DT thu - chi 2014 trinh HDND TP" xfId="1125"/>
    <cellStyle name="T_Chi tiet Du toan 2010 TP_ chinh 14.12.09_Tong hop du toan thu - chi 2013 (1.11.2012)" xfId="1126"/>
    <cellStyle name="T_Chi tiet Du toan 2010 TP_ chinh 14.12.09_Tong hop du toan thu - chi 2013 (1_11_2012)" xfId="1127"/>
    <cellStyle name="T_Chi tiet Du toan 2010 TP_ chinh 14.12.09_Uoc chi 2012" xfId="1128"/>
    <cellStyle name="T_Chi tiet Du toan 2010 TP_ chinh 14.12.09_UOC THUC HIEN NAM 2012" xfId="1129"/>
    <cellStyle name="T_Chi tiet Du toan 2010 TP_ chinh 14.12.09_XD DT huyen 2014(1) 23.7" xfId="1130"/>
    <cellStyle name="T_Chi tiet Du toan 2010 TP_ chinh 18.12.09_UB sua" xfId="1131"/>
    <cellStyle name="T_Chi tiet Du toan 2010 TP_ chinh 18.12.09_UB sua 2" xfId="1132"/>
    <cellStyle name="T_Chi tiet Du toan 2010 TP_ chinh 18.12.09_UB sua_1. DU TOAN CHI 2014_KHOI QH-PX (duthao).10.10" xfId="1133"/>
    <cellStyle name="T_Chi tiet Du toan 2010 TP_ chinh 18.12.09_UB sua_1. DU TOAN CHI 2014_KHOI QH-PX (duthao).9.10(hop LC)-sua" xfId="1134"/>
    <cellStyle name="T_Chi tiet Du toan 2010 TP_ chinh 18.12.09_UB sua_1.Cac bieu XD DT 2014 (theo CV 8895 cua BTC).30.7.ok.gui(lan 2)" xfId="1135"/>
    <cellStyle name="T_Chi tiet Du toan 2010 TP_ chinh 18.12.09_UB sua_1.TO ROI THEO TUNG SU NGHIEP NAM 2012 (Chinh thuc).thu" xfId="1136"/>
    <cellStyle name="T_Chi tiet Du toan 2010 TP_ chinh 18.12.09_UB sua_2. Cac chinh sach an sinh DT2012, XD DT2013 (Q.H)" xfId="1137"/>
    <cellStyle name="T_Chi tiet Du toan 2010 TP_ chinh 18.12.09_UB sua_2. Cac chinh sach an sinh DT2012, XD DT2013 (Q.H)_1.Cac bieu XD DT 2014 (theo CV 8895 cua BTC).30.7.ok.gui(lan 2)" xfId="1138"/>
    <cellStyle name="T_Chi tiet Du toan 2010 TP_ chinh 18.12.09_UB sua_2. Cac chinh sach an sinh DT2012, XD DT2013 (Q.H)_XD DT huyen 2014(1) 23.7" xfId="1139"/>
    <cellStyle name="T_Chi tiet Du toan 2010 TP_ chinh 18.12.09_UB sua_4. Cac Phu luc co so tinh DT_2012 (ngocthu)" xfId="1140"/>
    <cellStyle name="T_Chi tiet Du toan 2010 TP_ chinh 18.12.09_UB sua_4. Cac Phu luc co so tinh DT_2012 (ngocthu)_1.Cac bieu XD DT 2014 (theo CV 8895 cua BTC).30.7.ok.gui(lan 2)" xfId="1141"/>
    <cellStyle name="T_Chi tiet Du toan 2010 TP_ chinh 18.12.09_UB sua_4. Cac Phu luc co so tinh DT_2012 (ngocthu)_Co so tinh su nghiep giao duc" xfId="1142"/>
    <cellStyle name="T_Chi tiet Du toan 2010 TP_ chinh 18.12.09_UB sua_4. Cac Phu luc co so tinh DT_2012 (ngocthu)_KP to cap nuoc Hoa Vang" xfId="1143"/>
    <cellStyle name="T_Chi tiet Du toan 2010 TP_ chinh 18.12.09_UB sua_4. Cac Phu luc co so tinh DT_2012 (ngocthu)_XD DT huyen 2014(1) 23.7" xfId="1144"/>
    <cellStyle name="T_Chi tiet Du toan 2010 TP_ chinh 18.12.09_UB sua_4. Cac Phu luc co so tinh DT_2012 (ngocthu)-a" xfId="1145"/>
    <cellStyle name="T_Chi tiet Du toan 2010 TP_ chinh 18.12.09_UB sua_4. Cac Phu luc co so tinh DT_2012 (ngocthu)-a_1.Cac bieu XD DT 2014 (theo CV 8895 cua BTC).30.7.ok.gui(lan 2)" xfId="1146"/>
    <cellStyle name="T_Chi tiet Du toan 2010 TP_ chinh 18.12.09_UB sua_4. Cac Phu luc co so tinh DT_2012 (ngocthu)-a_Co so tinh su nghiep giao duc" xfId="1147"/>
    <cellStyle name="T_Chi tiet Du toan 2010 TP_ chinh 18.12.09_UB sua_4. Cac Phu luc co so tinh DT_2012 (ngocthu)-a_KP to cap nuoc Hoa Vang" xfId="1148"/>
    <cellStyle name="T_Chi tiet Du toan 2010 TP_ chinh 18.12.09_UB sua_4. Cac Phu luc co so tinh DT_2012 (ngocthu)-a_XD DT huyen 2014(1) 23.7" xfId="1149"/>
    <cellStyle name="T_Chi tiet Du toan 2010 TP_ chinh 18.12.09_UB sua_4. Cac Phu luc co so tinh DT_2012 (ngocthu)-chinhthuc" xfId="1150"/>
    <cellStyle name="T_Chi tiet Du toan 2010 TP_ chinh 18.12.09_UB sua_4. Cac Phu luc co so tinh DT_2012 (ngocthu)-chinhthuc_KP to cap nuoc Hoa Vang" xfId="1151"/>
    <cellStyle name="T_Chi tiet Du toan 2010 TP_ chinh 18.12.09_UB sua_4. Cac Phu luc co so tinh DT_2012 (ngocthu)-chinhthuc_XD DT huyen 2014(1) 23.7" xfId="1152"/>
    <cellStyle name="T_Chi tiet Du toan 2010 TP_ chinh 18.12.09_UB sua_4.BIEU MAU CAC PHU LUC CO SO TINH DT_2012 (ngocthu)" xfId="1153"/>
    <cellStyle name="T_Chi tiet Du toan 2010 TP_ chinh 18.12.09_UB sua_4.BIEU MAU CAC PHU LUC CO SO TINH DT_2012 (ngocthu).a" xfId="1154"/>
    <cellStyle name="T_Chi tiet Du toan 2010 TP_ chinh 18.12.09_UB sua_4.BIEU MAU CAC PHU LUC CO SO TINH DT_2012 (ngocthu).a_1.Cac bieu XD DT 2014 (theo CV 8895 cua BTC).30.7.ok.gui(lan 2)" xfId="1155"/>
    <cellStyle name="T_Chi tiet Du toan 2010 TP_ chinh 18.12.09_UB sua_4.BIEU MAU CAC PHU LUC CO SO TINH DT_2012 (ngocthu).a_Co so tinh su nghiep giao duc" xfId="1156"/>
    <cellStyle name="T_Chi tiet Du toan 2010 TP_ chinh 18.12.09_UB sua_4.BIEU MAU CAC PHU LUC CO SO TINH DT_2012 (ngocthu).a_KP to cap nuoc Hoa Vang" xfId="1157"/>
    <cellStyle name="T_Chi tiet Du toan 2010 TP_ chinh 18.12.09_UB sua_4.BIEU MAU CAC PHU LUC CO SO TINH DT_2012 (ngocthu).a_XD DT huyen 2014(1) 23.7" xfId="1158"/>
    <cellStyle name="T_Chi tiet Du toan 2010 TP_ chinh 18.12.09_UB sua_4.BIEU MAU CAC PHU LUC CO SO TINH DT_2012 (ngocthu)_1.Cac bieu XD DT 2014 (theo CV 8895 cua BTC).30.7.ok.gui(lan 2)" xfId="1159"/>
    <cellStyle name="T_Chi tiet Du toan 2010 TP_ chinh 18.12.09_UB sua_4.BIEU MAU CAC PHU LUC CO SO TINH DT_2012 (ngocthu)_Co so tinh su nghiep giao duc" xfId="1160"/>
    <cellStyle name="T_Chi tiet Du toan 2010 TP_ chinh 18.12.09_UB sua_4.BIEU MAU CAC PHU LUC CO SO TINH DT_2012 (ngocthu)_KP to cap nuoc Hoa Vang" xfId="1161"/>
    <cellStyle name="T_Chi tiet Du toan 2010 TP_ chinh 18.12.09_UB sua_4.BIEU MAU CAC PHU LUC CO SO TINH DT_2012 (ngocthu)_XD DT huyen 2014(1) 23.7" xfId="1162"/>
    <cellStyle name="T_Chi tiet Du toan 2010 TP_ chinh 18.12.09_UB sua_BIEU MAU CAC PHU LUC CO SO TINH DT_2011" xfId="1163"/>
    <cellStyle name="T_Chi tiet Du toan 2010 TP_ chinh 18.12.09_UB sua_BIEU MAU CAC PHU LUC CO SO TINH DT_2011_1.Cac bieu XD DT 2014 (theo CV 8895 cua BTC).30.7.ok.gui(lan 2)" xfId="1164"/>
    <cellStyle name="T_Chi tiet Du toan 2010 TP_ chinh 18.12.09_UB sua_BIEU MAU CAC PHU LUC CO SO TINH DT_2011_Co so tinh su nghiep giao duc" xfId="1165"/>
    <cellStyle name="T_Chi tiet Du toan 2010 TP_ chinh 18.12.09_UB sua_BIEU MAU CAC PHU LUC CO SO TINH DT_2011_XD DT huyen 2014(1) 23.7" xfId="1166"/>
    <cellStyle name="T_Chi tiet Du toan 2010 TP_ chinh 18.12.09_UB sua_BIEU MAU CAC PHU LUC CO SO TINH DT_2012" xfId="1167"/>
    <cellStyle name="T_Chi tiet Du toan 2010 TP_ chinh 18.12.09_UB sua_BIEU MAU CAC PHU LUC CO SO TINH DT_2012_1.Cac bieu XD DT 2014 (theo CV 8895 cua BTC).30.7.ok.gui(lan 2)" xfId="1168"/>
    <cellStyle name="T_Chi tiet Du toan 2010 TP_ chinh 18.12.09_UB sua_BIEU MAU CAC PHU LUC CO SO TINH DT_2012_Co so tinh su nghiep giao duc" xfId="1169"/>
    <cellStyle name="T_Chi tiet Du toan 2010 TP_ chinh 18.12.09_UB sua_BIEU MAU CAC PHU LUC CO SO TINH DT_2012_XD DT huyen 2014(1) 23.7" xfId="1170"/>
    <cellStyle name="T_Chi tiet Du toan 2010 TP_ chinh 18.12.09_UB sua_BIEU MAU XAY DUNG DU TOAN 2013 (DU THAO n)" xfId="1171"/>
    <cellStyle name="T_Chi tiet Du toan 2010 TP_ chinh 18.12.09_UB sua_BIEU MAU XAY DUNG DU TOAN 2013 (DU THAO n)_1.Cac bieu XD DT 2014 (theo CV 8895 cua BTC).30.7.ok.gui(lan 2)" xfId="1172"/>
    <cellStyle name="T_Chi tiet Du toan 2010 TP_ chinh 18.12.09_UB sua_BIEU MAU XAY DUNG DU TOAN 2013 (DU THAO n)_Co so tinh su nghiep giao duc" xfId="1173"/>
    <cellStyle name="T_Chi tiet Du toan 2010 TP_ chinh 18.12.09_UB sua_BIEU MAU XAY DUNG DU TOAN 2013 (DU THAO n)_XD DT huyen 2014(1) 23.7" xfId="1174"/>
    <cellStyle name="T_Chi tiet Du toan 2010 TP_ chinh 18.12.09_UB sua_Bo sung muc tieu nam 2012" xfId="1175"/>
    <cellStyle name="T_Chi tiet Du toan 2010 TP_ chinh 18.12.09_UB sua_Book1" xfId="1176"/>
    <cellStyle name="T_Chi tiet Du toan 2010 TP_ chinh 18.12.09_UB sua_Book1_1.Cac bieu XD DT 2014 (theo CV 8895 cua BTC).30.7.ok.gui(lan 2)" xfId="1177"/>
    <cellStyle name="T_Chi tiet Du toan 2010 TP_ chinh 18.12.09_UB sua_Book1_Co so tinh su nghiep giao duc" xfId="1178"/>
    <cellStyle name="T_Chi tiet Du toan 2010 TP_ chinh 18.12.09_UB sua_Book1_XD DT huyen 2014(1) 23.7" xfId="1179"/>
    <cellStyle name="T_Chi tiet Du toan 2010 TP_ chinh 18.12.09_UB sua_Book3" xfId="1180"/>
    <cellStyle name="T_Chi tiet Du toan 2010 TP_ chinh 18.12.09_UB sua_Book3_1.Cac bieu XD DT 2014 (theo CV 8895 cua BTC).30.7.ok.gui(lan 2)" xfId="1181"/>
    <cellStyle name="T_Chi tiet Du toan 2010 TP_ chinh 18.12.09_UB sua_Book3_Co so tinh su nghiep giao duc" xfId="1182"/>
    <cellStyle name="T_Chi tiet Du toan 2010 TP_ chinh 18.12.09_UB sua_Book3_XD DT huyen 2014(1) 23.7" xfId="1183"/>
    <cellStyle name="T_Chi tiet Du toan 2010 TP_ chinh 18.12.09_UB sua_Co so tinh su nghiep giao duc" xfId="1184"/>
    <cellStyle name="T_Chi tiet Du toan 2010 TP_ chinh 18.12.09_UB sua_Co so tinh su nghiep giao duc (chinh thuc)" xfId="1185"/>
    <cellStyle name="T_Chi tiet Du toan 2010 TP_ chinh 18.12.09_UB sua_Co so tinh su nghiep giao duc (chinh thuc)_1.Cac bieu XD DT 2014 (theo CV 8895 cua BTC).30.7.ok.gui(lan 2)" xfId="1186"/>
    <cellStyle name="T_Chi tiet Du toan 2010 TP_ chinh 18.12.09_UB sua_Co so tinh su nghiep giao duc (chinh thuc)_Co so tinh su nghiep giao duc" xfId="1187"/>
    <cellStyle name="T_Chi tiet Du toan 2010 TP_ chinh 18.12.09_UB sua_Co so tinh su nghiep giao duc (chinh thuc)_XD DT huyen 2014(1) 23.7" xfId="1188"/>
    <cellStyle name="T_Chi tiet Du toan 2010 TP_ chinh 18.12.09_UB sua_DU TOAN 2012_KHOI QH-PX (02-12-2011) QUYNH" xfId="1189"/>
    <cellStyle name="T_Chi tiet Du toan 2010 TP_ chinh 18.12.09_UB sua_DU TOAN 2012_KHOI QH-PX (02-12-2011) QUYNH_1.Cac bieu XD DT 2014 (theo CV 8895 cua BTC).30.7.ok.gui(lan 2)" xfId="1190"/>
    <cellStyle name="T_Chi tiet Du toan 2010 TP_ chinh 18.12.09_UB sua_DU TOAN 2012_KHOI QH-PX (02-12-2011) QUYNH_Co so tinh su nghiep giao duc" xfId="1191"/>
    <cellStyle name="T_Chi tiet Du toan 2010 TP_ chinh 18.12.09_UB sua_DU TOAN 2012_KHOI QH-PX (02-12-2011) QUYNH_XD DT huyen 2014(1) 23.7" xfId="1192"/>
    <cellStyle name="T_Chi tiet Du toan 2010 TP_ chinh 18.12.09_UB sua_DU TOAN 2012_KHOI QH-PX (30-11-2011)" xfId="1193"/>
    <cellStyle name="T_Chi tiet Du toan 2010 TP_ chinh 18.12.09_UB sua_DU TOAN 2012_KHOI QH-PX (30-11-2011)_1.Cac bieu XD DT 2014 (theo CV 8895 cua BTC).30.7.ok.gui(lan 2)" xfId="1194"/>
    <cellStyle name="T_Chi tiet Du toan 2010 TP_ chinh 18.12.09_UB sua_DU TOAN 2012_KHOI QH-PX (30-11-2011)_Co so tinh su nghiep giao duc" xfId="1195"/>
    <cellStyle name="T_Chi tiet Du toan 2010 TP_ chinh 18.12.09_UB sua_DU TOAN 2012_KHOI QH-PX (30-11-2011)_XD DT huyen 2014(1) 23.7" xfId="1196"/>
    <cellStyle name="T_Chi tiet Du toan 2010 TP_ chinh 18.12.09_UB sua_DU TOAN 2012_KHOI QH-PX (Ngay 08-12-2011)" xfId="1197"/>
    <cellStyle name="T_Chi tiet Du toan 2010 TP_ chinh 18.12.09_UB sua_DU TOAN 2012_KHOI QH-PX (Ngay 08-12-2011)_1.Cac bieu XD DT 2014 (theo CV 8895 cua BTC).30.7.ok.gui(lan 2)" xfId="1198"/>
    <cellStyle name="T_Chi tiet Du toan 2010 TP_ chinh 18.12.09_UB sua_DU TOAN 2012_KHOI QH-PX (Ngay 08-12-2011)_Co so tinh su nghiep giao duc" xfId="1199"/>
    <cellStyle name="T_Chi tiet Du toan 2010 TP_ chinh 18.12.09_UB sua_DU TOAN 2012_KHOI QH-PX (Ngay 08-12-2011)_XD DT huyen 2014(1) 23.7" xfId="1200"/>
    <cellStyle name="T_Chi tiet Du toan 2010 TP_ chinh 18.12.09_UB sua_DU TOAN 2012_KHOI QH-PX (Ngay 17-11-2011)" xfId="1201"/>
    <cellStyle name="T_Chi tiet Du toan 2010 TP_ chinh 18.12.09_UB sua_DU TOAN 2012_KHOI QH-PX (Ngay 17-11-2011)_1.Cac bieu XD DT 2014 (theo CV 8895 cua BTC).30.7.ok.gui(lan 2)" xfId="1202"/>
    <cellStyle name="T_Chi tiet Du toan 2010 TP_ chinh 18.12.09_UB sua_DU TOAN 2012_KHOI QH-PX (Ngay 17-11-2011)_Co so tinh su nghiep giao duc" xfId="1203"/>
    <cellStyle name="T_Chi tiet Du toan 2010 TP_ chinh 18.12.09_UB sua_DU TOAN 2012_KHOI QH-PX (Ngay 17-11-2011)_XD DT huyen 2014(1) 23.7" xfId="1204"/>
    <cellStyle name="T_Chi tiet Du toan 2010 TP_ chinh 18.12.09_UB sua_DU TOAN 2012_KHOI QH-PX (Ngay 28-11-2011)" xfId="1205"/>
    <cellStyle name="T_Chi tiet Du toan 2010 TP_ chinh 18.12.09_UB sua_DU TOAN 2012_KHOI QH-PX (Ngay 28-11-2011)_1.Cac bieu XD DT 2014 (theo CV 8895 cua BTC).30.7.ok.gui(lan 2)" xfId="1206"/>
    <cellStyle name="T_Chi tiet Du toan 2010 TP_ chinh 18.12.09_UB sua_DU TOAN 2012_KHOI QH-PX (Ngay 28-11-2011)_Co so tinh su nghiep giao duc" xfId="1207"/>
    <cellStyle name="T_Chi tiet Du toan 2010 TP_ chinh 18.12.09_UB sua_DU TOAN 2012_KHOI QH-PX (Ngay 28-11-2011)_XD DT huyen 2014(1) 23.7" xfId="1208"/>
    <cellStyle name="T_Chi tiet Du toan 2010 TP_ chinh 18.12.09_UB sua_DU TOAN CHI 2012_KHOI QH-PX (08-12-2011)" xfId="1209"/>
    <cellStyle name="T_Chi tiet Du toan 2010 TP_ chinh 18.12.09_UB sua_DU TOAN CHI 2012_KHOI QH-PX (08-12-2011)_1.Cac bieu XD DT 2014 (theo CV 8895 cua BTC).30.7.ok.gui(lan 2)" xfId="1210"/>
    <cellStyle name="T_Chi tiet Du toan 2010 TP_ chinh 18.12.09_UB sua_DU TOAN CHI 2012_KHOI QH-PX (08-12-2011)_Co so tinh su nghiep giao duc" xfId="1211"/>
    <cellStyle name="T_Chi tiet Du toan 2010 TP_ chinh 18.12.09_UB sua_DU TOAN CHI 2012_KHOI QH-PX (08-12-2011)_XD DT huyen 2014(1) 23.7" xfId="1212"/>
    <cellStyle name="T_Chi tiet Du toan 2010 TP_ chinh 18.12.09_UB sua_DU TOAN CHI 2012_KHOI QH-PX (13-12-2011-Hoan chinh theo y kien anh Dung)" xfId="1213"/>
    <cellStyle name="T_Chi tiet Du toan 2010 TP_ chinh 18.12.09_UB sua_DU TOAN CHI 2012_KHOI QH-PX (13-12-2011-Hoan chinh theo y kien anh Dung)_1.Cac bieu XD DT 2014 (theo CV 8895 cua BTC).30.7.ok.gui(lan 2)" xfId="1214"/>
    <cellStyle name="T_Chi tiet Du toan 2010 TP_ chinh 18.12.09_UB sua_DU TOAN CHI 2012_KHOI QH-PX (13-12-2011-Hoan chinh theo y kien anh Dung)_Co so tinh su nghiep giao duc" xfId="1215"/>
    <cellStyle name="T_Chi tiet Du toan 2010 TP_ chinh 18.12.09_UB sua_DU TOAN CHI 2012_KHOI QH-PX (13-12-2011-Hoan chinh theo y kien anh Dung)_XD DT huyen 2014(1) 23.7" xfId="1216"/>
    <cellStyle name="T_Chi tiet Du toan 2010 TP_ chinh 18.12.09_UB sua_Du toan thu - chi 2011 (02.12.2010)chinhthuc" xfId="1217"/>
    <cellStyle name="T_Chi tiet Du toan 2010 TP_ chinh 18.12.09_UB sua_KP to cap nuoc Hoa Vang" xfId="1218"/>
    <cellStyle name="T_Chi tiet Du toan 2010 TP_ chinh 18.12.09_UB sua_Phan DT th10 2012_Thuy gui" xfId="1219"/>
    <cellStyle name="T_Chi tiet Du toan 2010 TP_ chinh 18.12.09_UB sua_So lieu co ban" xfId="1220"/>
    <cellStyle name="T_Chi tiet Du toan 2010 TP_ chinh 18.12.09_UB sua_SOLADONGTBXH_DT2015" xfId="1221"/>
    <cellStyle name="T_Chi tiet Du toan 2010 TP_ chinh 18.12.09_UB sua_TO ROI THEO TUNG SU NGHIEP NAM 2012 (Chinh thuc)" xfId="1222"/>
    <cellStyle name="T_Chi tiet Du toan 2010 TP_ chinh 18.12.09_UB sua_TO ROI THEO TUNG SU NGHIEP NAM 2012 (Gui UB)" xfId="1223"/>
    <cellStyle name="T_Chi tiet Du toan 2010 TP_ chinh 18.12.09_UB sua_Tong hop DT thu - chi 2013" xfId="1224"/>
    <cellStyle name="T_Chi tiet Du toan 2010 TP_ chinh 18.12.09_UB sua_Tong hop DT thu - chi 2013 trinh HDND TP (16.11.2012)s" xfId="1225"/>
    <cellStyle name="T_Chi tiet Du toan 2010 TP_ chinh 18.12.09_UB sua_Tong hop DT thu - chi 2014 trinh HDND TP" xfId="1226"/>
    <cellStyle name="T_Chi tiet Du toan 2010 TP_ chinh 18.12.09_UB sua_Tong hop du toan thu - chi 2013 (1.11.2012)" xfId="1227"/>
    <cellStyle name="T_Chi tiet Du toan 2010 TP_ chinh 18.12.09_UB sua_Tong hop du toan thu - chi 2013 (1_11_2012)" xfId="1228"/>
    <cellStyle name="T_Chi tiet Du toan 2010 TP_ chinh 18.12.09_UB sua_Uoc chi 2012" xfId="1229"/>
    <cellStyle name="T_Chi tiet Du toan 2010 TP_ chinh 18.12.09_UB sua_UOC THUC HIEN NAM 2012" xfId="1230"/>
    <cellStyle name="T_Chi tiet Du toan 2010 TP_ chinh 18.12.09_UB sua_XD DT huyen 2014(1) 23.7" xfId="1231"/>
    <cellStyle name="T_Chi tieu co ban 2013-Gui So NN" xfId="1232"/>
    <cellStyle name="T_Chi tieu co ban 2013-Gui So NN_SOLADONGTBXH_DT2015" xfId="1233"/>
    <cellStyle name="T_CHUYEN TUAN PHU CAP DANG UY VIEN" xfId="1234"/>
    <cellStyle name="T_CHUYEN TUAN PHU CAP DANG UY VIEN 2" xfId="1235"/>
    <cellStyle name="T_CHUYEN TUAN PHU CAP DANG UY VIEN_1. DU TOAN CHI 2014_KHOI QH-PX (duthao).10.10" xfId="1236"/>
    <cellStyle name="T_CHUYEN TUAN PHU CAP DANG UY VIEN_1. DU TOAN CHI 2014_KHOI QH-PX (duthao).9.10(hop LC)-sua" xfId="1237"/>
    <cellStyle name="T_CHUYEN TUAN PHU CAP DANG UY VIEN_1.Cac bieu XD DT 2014 (theo CV 8895 cua BTC).30.7.ok.gui(lan 2)" xfId="1238"/>
    <cellStyle name="T_CHUYEN TUAN PHU CAP DANG UY VIEN_1.TO ROI THEO TUNG SU NGHIEP NAM 2012 (Chinh thuc).thu" xfId="1239"/>
    <cellStyle name="T_CHUYEN TUAN PHU CAP DANG UY VIEN_2. Cac chinh sach an sinh DT2012, XD DT2013 (Q.H)" xfId="1240"/>
    <cellStyle name="T_CHUYEN TUAN PHU CAP DANG UY VIEN_2. Cac chinh sach an sinh DT2012, XD DT2013 (Q.H)_1.Cac bieu XD DT 2014 (theo CV 8895 cua BTC).30.7.ok.gui(lan 2)" xfId="1241"/>
    <cellStyle name="T_CHUYEN TUAN PHU CAP DANG UY VIEN_2. Cac chinh sach an sinh DT2012, XD DT2013 (Q.H)_XD DT huyen 2014(1) 23.7" xfId="1242"/>
    <cellStyle name="T_CHUYEN TUAN PHU CAP DANG UY VIEN_4. Cac Phu luc co so tinh DT_2012 (ngocthu)" xfId="1243"/>
    <cellStyle name="T_CHUYEN TUAN PHU CAP DANG UY VIEN_4. Cac Phu luc co so tinh DT_2012 (ngocthu)_1.Cac bieu XD DT 2014 (theo CV 8895 cua BTC).30.7.ok.gui(lan 2)" xfId="1244"/>
    <cellStyle name="T_CHUYEN TUAN PHU CAP DANG UY VIEN_4. Cac Phu luc co so tinh DT_2012 (ngocthu)_Co so tinh su nghiep giao duc" xfId="1245"/>
    <cellStyle name="T_CHUYEN TUAN PHU CAP DANG UY VIEN_4. Cac Phu luc co so tinh DT_2012 (ngocthu)_KP to cap nuoc Hoa Vang" xfId="1246"/>
    <cellStyle name="T_CHUYEN TUAN PHU CAP DANG UY VIEN_4. Cac Phu luc co so tinh DT_2012 (ngocthu)_XD DT huyen 2014(1) 23.7" xfId="1247"/>
    <cellStyle name="T_CHUYEN TUAN PHU CAP DANG UY VIEN_4. Cac Phu luc co so tinh DT_2012 (ngocthu)-a" xfId="1248"/>
    <cellStyle name="T_CHUYEN TUAN PHU CAP DANG UY VIEN_4. Cac Phu luc co so tinh DT_2012 (ngocthu)-a_1.Cac bieu XD DT 2014 (theo CV 8895 cua BTC).30.7.ok.gui(lan 2)" xfId="1249"/>
    <cellStyle name="T_CHUYEN TUAN PHU CAP DANG UY VIEN_4. Cac Phu luc co so tinh DT_2012 (ngocthu)-a_Co so tinh su nghiep giao duc" xfId="1250"/>
    <cellStyle name="T_CHUYEN TUAN PHU CAP DANG UY VIEN_4. Cac Phu luc co so tinh DT_2012 (ngocthu)-a_KP to cap nuoc Hoa Vang" xfId="1251"/>
    <cellStyle name="T_CHUYEN TUAN PHU CAP DANG UY VIEN_4. Cac Phu luc co so tinh DT_2012 (ngocthu)-a_XD DT huyen 2014(1) 23.7" xfId="1252"/>
    <cellStyle name="T_CHUYEN TUAN PHU CAP DANG UY VIEN_4. Cac Phu luc co so tinh DT_2012 (ngocthu)-chinhthuc" xfId="1253"/>
    <cellStyle name="T_CHUYEN TUAN PHU CAP DANG UY VIEN_4. Cac Phu luc co so tinh DT_2012 (ngocthu)-chinhthuc_KP to cap nuoc Hoa Vang" xfId="1254"/>
    <cellStyle name="T_CHUYEN TUAN PHU CAP DANG UY VIEN_4. Cac Phu luc co so tinh DT_2012 (ngocthu)-chinhthuc_XD DT huyen 2014(1) 23.7" xfId="1255"/>
    <cellStyle name="T_CHUYEN TUAN PHU CAP DANG UY VIEN_4.BIEU MAU CAC PHU LUC CO SO TINH DT_2012 (ngocthu)" xfId="1256"/>
    <cellStyle name="T_CHUYEN TUAN PHU CAP DANG UY VIEN_4.BIEU MAU CAC PHU LUC CO SO TINH DT_2012 (ngocthu).a" xfId="1257"/>
    <cellStyle name="T_CHUYEN TUAN PHU CAP DANG UY VIEN_4.BIEU MAU CAC PHU LUC CO SO TINH DT_2012 (ngocthu).a_1.Cac bieu XD DT 2014 (theo CV 8895 cua BTC).30.7.ok.gui(lan 2)" xfId="1258"/>
    <cellStyle name="T_CHUYEN TUAN PHU CAP DANG UY VIEN_4.BIEU MAU CAC PHU LUC CO SO TINH DT_2012 (ngocthu).a_Co so tinh su nghiep giao duc" xfId="1259"/>
    <cellStyle name="T_CHUYEN TUAN PHU CAP DANG UY VIEN_4.BIEU MAU CAC PHU LUC CO SO TINH DT_2012 (ngocthu).a_KP to cap nuoc Hoa Vang" xfId="1260"/>
    <cellStyle name="T_CHUYEN TUAN PHU CAP DANG UY VIEN_4.BIEU MAU CAC PHU LUC CO SO TINH DT_2012 (ngocthu).a_XD DT huyen 2014(1) 23.7" xfId="1261"/>
    <cellStyle name="T_CHUYEN TUAN PHU CAP DANG UY VIEN_4.BIEU MAU CAC PHU LUC CO SO TINH DT_2012 (ngocthu)_1.Cac bieu XD DT 2014 (theo CV 8895 cua BTC).30.7.ok.gui(lan 2)" xfId="1262"/>
    <cellStyle name="T_CHUYEN TUAN PHU CAP DANG UY VIEN_4.BIEU MAU CAC PHU LUC CO SO TINH DT_2012 (ngocthu)_Co so tinh su nghiep giao duc" xfId="1263"/>
    <cellStyle name="T_CHUYEN TUAN PHU CAP DANG UY VIEN_4.BIEU MAU CAC PHU LUC CO SO TINH DT_2012 (ngocthu)_KP to cap nuoc Hoa Vang" xfId="1264"/>
    <cellStyle name="T_CHUYEN TUAN PHU CAP DANG UY VIEN_4.BIEU MAU CAC PHU LUC CO SO TINH DT_2012 (ngocthu)_XD DT huyen 2014(1) 23.7" xfId="1265"/>
    <cellStyle name="T_CHUYEN TUAN PHU CAP DANG UY VIEN_BIEU MAU CAC PHU LUC CO SO TINH DT_2011" xfId="1266"/>
    <cellStyle name="T_CHUYEN TUAN PHU CAP DANG UY VIEN_BIEU MAU CAC PHU LUC CO SO TINH DT_2011_1.Cac bieu XD DT 2014 (theo CV 8895 cua BTC).30.7.ok.gui(lan 2)" xfId="1267"/>
    <cellStyle name="T_CHUYEN TUAN PHU CAP DANG UY VIEN_BIEU MAU CAC PHU LUC CO SO TINH DT_2011_Co so tinh su nghiep giao duc" xfId="1268"/>
    <cellStyle name="T_CHUYEN TUAN PHU CAP DANG UY VIEN_BIEU MAU CAC PHU LUC CO SO TINH DT_2011_XD DT huyen 2014(1) 23.7" xfId="1269"/>
    <cellStyle name="T_CHUYEN TUAN PHU CAP DANG UY VIEN_BIEU MAU CAC PHU LUC CO SO TINH DT_2012" xfId="1270"/>
    <cellStyle name="T_CHUYEN TUAN PHU CAP DANG UY VIEN_BIEU MAU CAC PHU LUC CO SO TINH DT_2012_1.Cac bieu XD DT 2014 (theo CV 8895 cua BTC).30.7.ok.gui(lan 2)" xfId="1271"/>
    <cellStyle name="T_CHUYEN TUAN PHU CAP DANG UY VIEN_BIEU MAU CAC PHU LUC CO SO TINH DT_2012_Co so tinh su nghiep giao duc" xfId="1272"/>
    <cellStyle name="T_CHUYEN TUAN PHU CAP DANG UY VIEN_BIEU MAU CAC PHU LUC CO SO TINH DT_2012_XD DT huyen 2014(1) 23.7" xfId="1273"/>
    <cellStyle name="T_CHUYEN TUAN PHU CAP DANG UY VIEN_BIEU MAU XAY DUNG DU TOAN 2013 (DU THAO n)" xfId="1274"/>
    <cellStyle name="T_CHUYEN TUAN PHU CAP DANG UY VIEN_BIEU MAU XAY DUNG DU TOAN 2013 (DU THAO n)_1.Cac bieu XD DT 2014 (theo CV 8895 cua BTC).30.7.ok.gui(lan 2)" xfId="1275"/>
    <cellStyle name="T_CHUYEN TUAN PHU CAP DANG UY VIEN_BIEU MAU XAY DUNG DU TOAN 2013 (DU THAO n)_Co so tinh su nghiep giao duc" xfId="1276"/>
    <cellStyle name="T_CHUYEN TUAN PHU CAP DANG UY VIEN_BIEU MAU XAY DUNG DU TOAN 2013 (DU THAO n)_XD DT huyen 2014(1) 23.7" xfId="1277"/>
    <cellStyle name="T_CHUYEN TUAN PHU CAP DANG UY VIEN_Bo sung muc tieu nam 2012" xfId="1278"/>
    <cellStyle name="T_CHUYEN TUAN PHU CAP DANG UY VIEN_Book1" xfId="1279"/>
    <cellStyle name="T_CHUYEN TUAN PHU CAP DANG UY VIEN_Book1_1.Cac bieu XD DT 2014 (theo CV 8895 cua BTC).30.7.ok.gui(lan 2)" xfId="1280"/>
    <cellStyle name="T_CHUYEN TUAN PHU CAP DANG UY VIEN_Book1_Co so tinh su nghiep giao duc" xfId="1281"/>
    <cellStyle name="T_CHUYEN TUAN PHU CAP DANG UY VIEN_Book1_XD DT huyen 2014(1) 23.7" xfId="1282"/>
    <cellStyle name="T_CHUYEN TUAN PHU CAP DANG UY VIEN_Book3" xfId="1283"/>
    <cellStyle name="T_CHUYEN TUAN PHU CAP DANG UY VIEN_Book3_1.Cac bieu XD DT 2014 (theo CV 8895 cua BTC).30.7.ok.gui(lan 2)" xfId="1284"/>
    <cellStyle name="T_CHUYEN TUAN PHU CAP DANG UY VIEN_Book3_Co so tinh su nghiep giao duc" xfId="1285"/>
    <cellStyle name="T_CHUYEN TUAN PHU CAP DANG UY VIEN_Book3_XD DT huyen 2014(1) 23.7" xfId="1286"/>
    <cellStyle name="T_CHUYEN TUAN PHU CAP DANG UY VIEN_Co so tinh su nghiep giao duc" xfId="1287"/>
    <cellStyle name="T_CHUYEN TUAN PHU CAP DANG UY VIEN_Co so tinh su nghiep giao duc (chinh thuc)" xfId="1288"/>
    <cellStyle name="T_CHUYEN TUAN PHU CAP DANG UY VIEN_Co so tinh su nghiep giao duc (chinh thuc)_1.Cac bieu XD DT 2014 (theo CV 8895 cua BTC).30.7.ok.gui(lan 2)" xfId="1289"/>
    <cellStyle name="T_CHUYEN TUAN PHU CAP DANG UY VIEN_Co so tinh su nghiep giao duc (chinh thuc)_Co so tinh su nghiep giao duc" xfId="1290"/>
    <cellStyle name="T_CHUYEN TUAN PHU CAP DANG UY VIEN_Co so tinh su nghiep giao duc (chinh thuc)_XD DT huyen 2014(1) 23.7" xfId="1291"/>
    <cellStyle name="T_CHUYEN TUAN PHU CAP DANG UY VIEN_DU TOAN 2012_KHOI QH-PX (02-12-2011) QUYNH" xfId="1292"/>
    <cellStyle name="T_CHUYEN TUAN PHU CAP DANG UY VIEN_DU TOAN 2012_KHOI QH-PX (02-12-2011) QUYNH_1.Cac bieu XD DT 2014 (theo CV 8895 cua BTC).30.7.ok.gui(lan 2)" xfId="1293"/>
    <cellStyle name="T_CHUYEN TUAN PHU CAP DANG UY VIEN_DU TOAN 2012_KHOI QH-PX (02-12-2011) QUYNH_Co so tinh su nghiep giao duc" xfId="1294"/>
    <cellStyle name="T_CHUYEN TUAN PHU CAP DANG UY VIEN_DU TOAN 2012_KHOI QH-PX (02-12-2011) QUYNH_XD DT huyen 2014(1) 23.7" xfId="1295"/>
    <cellStyle name="T_CHUYEN TUAN PHU CAP DANG UY VIEN_DU TOAN 2012_KHOI QH-PX (30-11-2011)" xfId="1296"/>
    <cellStyle name="T_CHUYEN TUAN PHU CAP DANG UY VIEN_DU TOAN 2012_KHOI QH-PX (30-11-2011)_1.Cac bieu XD DT 2014 (theo CV 8895 cua BTC).30.7.ok.gui(lan 2)" xfId="1297"/>
    <cellStyle name="T_CHUYEN TUAN PHU CAP DANG UY VIEN_DU TOAN 2012_KHOI QH-PX (30-11-2011)_Co so tinh su nghiep giao duc" xfId="1298"/>
    <cellStyle name="T_CHUYEN TUAN PHU CAP DANG UY VIEN_DU TOAN 2012_KHOI QH-PX (30-11-2011)_XD DT huyen 2014(1) 23.7" xfId="1299"/>
    <cellStyle name="T_CHUYEN TUAN PHU CAP DANG UY VIEN_DU TOAN 2012_KHOI QH-PX (Ngay 08-12-2011)" xfId="1300"/>
    <cellStyle name="T_CHUYEN TUAN PHU CAP DANG UY VIEN_DU TOAN 2012_KHOI QH-PX (Ngay 08-12-2011)_1.Cac bieu XD DT 2014 (theo CV 8895 cua BTC).30.7.ok.gui(lan 2)" xfId="1301"/>
    <cellStyle name="T_CHUYEN TUAN PHU CAP DANG UY VIEN_DU TOAN 2012_KHOI QH-PX (Ngay 08-12-2011)_Co so tinh su nghiep giao duc" xfId="1302"/>
    <cellStyle name="T_CHUYEN TUAN PHU CAP DANG UY VIEN_DU TOAN 2012_KHOI QH-PX (Ngay 08-12-2011)_XD DT huyen 2014(1) 23.7" xfId="1303"/>
    <cellStyle name="T_CHUYEN TUAN PHU CAP DANG UY VIEN_DU TOAN 2012_KHOI QH-PX (Ngay 17-11-2011)" xfId="1304"/>
    <cellStyle name="T_CHUYEN TUAN PHU CAP DANG UY VIEN_DU TOAN 2012_KHOI QH-PX (Ngay 17-11-2011)_1.Cac bieu XD DT 2014 (theo CV 8895 cua BTC).30.7.ok.gui(lan 2)" xfId="1305"/>
    <cellStyle name="T_CHUYEN TUAN PHU CAP DANG UY VIEN_DU TOAN 2012_KHOI QH-PX (Ngay 17-11-2011)_Co so tinh su nghiep giao duc" xfId="1306"/>
    <cellStyle name="T_CHUYEN TUAN PHU CAP DANG UY VIEN_DU TOAN 2012_KHOI QH-PX (Ngay 17-11-2011)_XD DT huyen 2014(1) 23.7" xfId="1307"/>
    <cellStyle name="T_CHUYEN TUAN PHU CAP DANG UY VIEN_DU TOAN 2012_KHOI QH-PX (Ngay 28-11-2011)" xfId="1308"/>
    <cellStyle name="T_CHUYEN TUAN PHU CAP DANG UY VIEN_DU TOAN 2012_KHOI QH-PX (Ngay 28-11-2011)_1.Cac bieu XD DT 2014 (theo CV 8895 cua BTC).30.7.ok.gui(lan 2)" xfId="1309"/>
    <cellStyle name="T_CHUYEN TUAN PHU CAP DANG UY VIEN_DU TOAN 2012_KHOI QH-PX (Ngay 28-11-2011)_Co so tinh su nghiep giao duc" xfId="1310"/>
    <cellStyle name="T_CHUYEN TUAN PHU CAP DANG UY VIEN_DU TOAN 2012_KHOI QH-PX (Ngay 28-11-2011)_XD DT huyen 2014(1) 23.7" xfId="1311"/>
    <cellStyle name="T_CHUYEN TUAN PHU CAP DANG UY VIEN_DU TOAN CHI 2012_KHOI QH-PX (08-12-2011)" xfId="1312"/>
    <cellStyle name="T_CHUYEN TUAN PHU CAP DANG UY VIEN_DU TOAN CHI 2012_KHOI QH-PX (08-12-2011)_1.Cac bieu XD DT 2014 (theo CV 8895 cua BTC).30.7.ok.gui(lan 2)" xfId="1313"/>
    <cellStyle name="T_CHUYEN TUAN PHU CAP DANG UY VIEN_DU TOAN CHI 2012_KHOI QH-PX (08-12-2011)_Co so tinh su nghiep giao duc" xfId="1314"/>
    <cellStyle name="T_CHUYEN TUAN PHU CAP DANG UY VIEN_DU TOAN CHI 2012_KHOI QH-PX (08-12-2011)_XD DT huyen 2014(1) 23.7" xfId="1315"/>
    <cellStyle name="T_CHUYEN TUAN PHU CAP DANG UY VIEN_DU TOAN CHI 2012_KHOI QH-PX (13-12-2011-Hoan chinh theo y kien anh Dung)" xfId="1316"/>
    <cellStyle name="T_CHUYEN TUAN PHU CAP DANG UY VIEN_DU TOAN CHI 2012_KHOI QH-PX (13-12-2011-Hoan chinh theo y kien anh Dung)_1.Cac bieu XD DT 2014 (theo CV 8895 cua BTC).30.7.ok.gui(lan 2)" xfId="1317"/>
    <cellStyle name="T_CHUYEN TUAN PHU CAP DANG UY VIEN_DU TOAN CHI 2012_KHOI QH-PX (13-12-2011-Hoan chinh theo y kien anh Dung)_Co so tinh su nghiep giao duc" xfId="1318"/>
    <cellStyle name="T_CHUYEN TUAN PHU CAP DANG UY VIEN_DU TOAN CHI 2012_KHOI QH-PX (13-12-2011-Hoan chinh theo y kien anh Dung)_XD DT huyen 2014(1) 23.7" xfId="1319"/>
    <cellStyle name="T_CHUYEN TUAN PHU CAP DANG UY VIEN_Du toan thu - chi 2011 (02.12.2010)chinhthuc" xfId="1320"/>
    <cellStyle name="T_CHUYEN TUAN PHU CAP DANG UY VIEN_KP to cap nuoc Hoa Vang" xfId="1321"/>
    <cellStyle name="T_CHUYEN TUAN PHU CAP DANG UY VIEN_Phan DT th10 2012_Thuy gui" xfId="1322"/>
    <cellStyle name="T_CHUYEN TUAN PHU CAP DANG UY VIEN_So lieu co ban" xfId="1323"/>
    <cellStyle name="T_CHUYEN TUAN PHU CAP DANG UY VIEN_SOLADONGTBXH_DT2015" xfId="1324"/>
    <cellStyle name="T_CHUYEN TUAN PHU CAP DANG UY VIEN_TO ROI THEO TUNG SU NGHIEP NAM 2012 (Chinh thuc)" xfId="1325"/>
    <cellStyle name="T_CHUYEN TUAN PHU CAP DANG UY VIEN_TO ROI THEO TUNG SU NGHIEP NAM 2012 (Gui UB)" xfId="1326"/>
    <cellStyle name="T_CHUYEN TUAN PHU CAP DANG UY VIEN_Tong hop DT thu - chi 2013" xfId="1327"/>
    <cellStyle name="T_CHUYEN TUAN PHU CAP DANG UY VIEN_Tong hop DT thu - chi 2013 trinh HDND TP (16.11.2012)s" xfId="1328"/>
    <cellStyle name="T_CHUYEN TUAN PHU CAP DANG UY VIEN_Tong hop DT thu - chi 2014 trinh HDND TP" xfId="1329"/>
    <cellStyle name="T_CHUYEN TUAN PHU CAP DANG UY VIEN_Tong hop du toan thu - chi 2013 (1.11.2012)" xfId="1330"/>
    <cellStyle name="T_CHUYEN TUAN PHU CAP DANG UY VIEN_Tong hop du toan thu - chi 2013 (1_11_2012)" xfId="1331"/>
    <cellStyle name="T_CHUYEN TUAN PHU CAP DANG UY VIEN_Uoc chi 2012" xfId="1332"/>
    <cellStyle name="T_CHUYEN TUAN PHU CAP DANG UY VIEN_UOC THUC HIEN NAM 2012" xfId="1333"/>
    <cellStyle name="T_CHUYEN TUAN PHU CAP DANG UY VIEN_XD DT huyen 2014(1) 23.7" xfId="1334"/>
    <cellStyle name="T_Co so tinh su nghiep giao duc" xfId="1335"/>
    <cellStyle name="T_danh sach chua nop bcao trung bay sua chua  tinh den 1-3-06" xfId="1336"/>
    <cellStyle name="T_danh sach chua nop bcao trung bay sua chua  tinh den 1-3-06_BANG BAO CAO KHO HCQT NAM 2008" xfId="1337"/>
    <cellStyle name="T_danh sach chua nop bcao trung bay sua chua  tinh den 1-3-06_BANG PHAN CONG TRUC" xfId="1338"/>
    <cellStyle name="T_danh sach chua nop bcao trung bay sua chua  tinh den 1-3-06_BAO CAO THAN NAM 2008" xfId="1339"/>
    <cellStyle name="T_danh sach chua nop bcao trung bay sua chua  tinh den 1-3-06_chi tiet so lieu STC theo so da thu" xfId="1340"/>
    <cellStyle name="T_danh sach chua nop bcao trung bay sua chua  tinh den 1-3-06_Copy of Gui BHXH nho bao cao so lieu nam 2012" xfId="1341"/>
    <cellStyle name="T_danh sach chua nop bcao trung bay sua chua  tinh den 1-3-06_KIEM KE ACCM2002" xfId="1342"/>
    <cellStyle name="T_Danh sach KH TB MilkYomilk Yao  Smart chu ky 2-Vinh Thang" xfId="1343"/>
    <cellStyle name="T_Danh sach KH TB MilkYomilk Yao  Smart chu ky 2-Vinh Thang_BANG BAO CAO KHO HCQT NAM 2008" xfId="1344"/>
    <cellStyle name="T_Danh sach KH TB MilkYomilk Yao  Smart chu ky 2-Vinh Thang_BANG PHAN CONG TRUC" xfId="1345"/>
    <cellStyle name="T_Danh sach KH TB MilkYomilk Yao  Smart chu ky 2-Vinh Thang_BAO CAO THAN NAM 2008" xfId="1346"/>
    <cellStyle name="T_Danh sach KH TB MilkYomilk Yao  Smart chu ky 2-Vinh Thang_chi tiet so lieu STC theo so da thu" xfId="1347"/>
    <cellStyle name="T_Danh sach KH TB MilkYomilk Yao  Smart chu ky 2-Vinh Thang_Copy of Gui BHXH nho bao cao so lieu nam 2012" xfId="1348"/>
    <cellStyle name="T_Danh sach KH TB MilkYomilk Yao  Smart chu ky 2-Vinh Thang_KIEM KE ACCM2002" xfId="1349"/>
    <cellStyle name="T_Danh sach KH trung bay MilkYomilk co ke chu ky 2-Vinh Thang" xfId="1350"/>
    <cellStyle name="T_Danh sach KH trung bay MilkYomilk co ke chu ky 2-Vinh Thang_BANG BAO CAO KHO HCQT NAM 2008" xfId="1351"/>
    <cellStyle name="T_Danh sach KH trung bay MilkYomilk co ke chu ky 2-Vinh Thang_BANG PHAN CONG TRUC" xfId="1352"/>
    <cellStyle name="T_Danh sach KH trung bay MilkYomilk co ke chu ky 2-Vinh Thang_BAO CAO THAN NAM 2008" xfId="1353"/>
    <cellStyle name="T_Danh sach KH trung bay MilkYomilk co ke chu ky 2-Vinh Thang_chi tiet so lieu STC theo so da thu" xfId="1354"/>
    <cellStyle name="T_Danh sach KH trung bay MilkYomilk co ke chu ky 2-Vinh Thang_Copy of Gui BHXH nho bao cao so lieu nam 2012" xfId="1355"/>
    <cellStyle name="T_Danh sach KH trung bay MilkYomilk co ke chu ky 2-Vinh Thang_KIEM KE ACCM2002" xfId="1356"/>
    <cellStyle name="T_DOI CHIEU KHO BAC" xfId="1357"/>
    <cellStyle name="T_DOI CHIEU KHO BAC_BANG BAO CAO KHO HCQT NAM 2008" xfId="1358"/>
    <cellStyle name="T_DOI CHIEU KHO BAC_BANG PHAN CONG TRUC" xfId="1359"/>
    <cellStyle name="T_DOI CHIEU KHO BAC_BAO CAO THAN NAM 2008" xfId="1360"/>
    <cellStyle name="T_DOI CHIEU KHO BAC_Book1" xfId="1361"/>
    <cellStyle name="T_DOI CHIEU KHO BAC_KIEM KE ACCM2002" xfId="1362"/>
    <cellStyle name="T_downPP XD DINH MUC 2010-(19.5.2010)" xfId="1363"/>
    <cellStyle name="T_downPP XD DINH MUC 2010-(19.5.2010) 2" xfId="1364"/>
    <cellStyle name="T_downPP XD DINH MUC 2010-(19.5.2010)_1. DU TOAN CHI 2014_KHOI QH-PX (duthao).10.10" xfId="1365"/>
    <cellStyle name="T_downPP XD DINH MUC 2010-(19.5.2010)_1. DU TOAN CHI 2014_KHOI QH-PX (duthao).9.10(hop LC)-sua" xfId="1366"/>
    <cellStyle name="T_downPP XD DINH MUC 2010-(19.5.2010)_1.Cac bieu XD DT 2014 (theo CV 8895 cua BTC).30.7.ok.gui(lan 2)" xfId="1367"/>
    <cellStyle name="T_downPP XD DINH MUC 2010-(19.5.2010)_1.TO ROI THEO TUNG SU NGHIEP NAM 2012 (Chinh thuc).thu" xfId="1368"/>
    <cellStyle name="T_downPP XD DINH MUC 2010-(19.5.2010)_2. Cac chinh sach an sinh DT2012, XD DT2013 (Q.H)" xfId="1369"/>
    <cellStyle name="T_downPP XD DINH MUC 2010-(19.5.2010)_2. Cac chinh sach an sinh DT2012, XD DT2013 (Q.H)_1.Cac bieu XD DT 2014 (theo CV 8895 cua BTC).30.7.ok.gui(lan 2)" xfId="1370"/>
    <cellStyle name="T_downPP XD DINH MUC 2010-(19.5.2010)_2. Cac chinh sach an sinh DT2012, XD DT2013 (Q.H)_XD DT huyen 2014(1) 23.7" xfId="1371"/>
    <cellStyle name="T_downPP XD DINH MUC 2010-(19.5.2010)_4. Cac Phu luc co so tinh DT_2012 (ngocthu)" xfId="1372"/>
    <cellStyle name="T_downPP XD DINH MUC 2010-(19.5.2010)_4. Cac Phu luc co so tinh DT_2012 (ngocthu)_1.Cac bieu XD DT 2014 (theo CV 8895 cua BTC).30.7.ok.gui(lan 2)" xfId="1373"/>
    <cellStyle name="T_downPP XD DINH MUC 2010-(19.5.2010)_4. Cac Phu luc co so tinh DT_2012 (ngocthu)_Co so tinh su nghiep giao duc" xfId="1374"/>
    <cellStyle name="T_downPP XD DINH MUC 2010-(19.5.2010)_4. Cac Phu luc co so tinh DT_2012 (ngocthu)_KP to cap nuoc Hoa Vang" xfId="1375"/>
    <cellStyle name="T_downPP XD DINH MUC 2010-(19.5.2010)_4. Cac Phu luc co so tinh DT_2012 (ngocthu)_XD DT huyen 2014(1) 23.7" xfId="1376"/>
    <cellStyle name="T_downPP XD DINH MUC 2010-(19.5.2010)_4. Cac Phu luc co so tinh DT_2012 (ngocthu)-a" xfId="1377"/>
    <cellStyle name="T_downPP XD DINH MUC 2010-(19.5.2010)_4. Cac Phu luc co so tinh DT_2012 (ngocthu)-a_1.Cac bieu XD DT 2014 (theo CV 8895 cua BTC).30.7.ok.gui(lan 2)" xfId="1378"/>
    <cellStyle name="T_downPP XD DINH MUC 2010-(19.5.2010)_4. Cac Phu luc co so tinh DT_2012 (ngocthu)-a_Co so tinh su nghiep giao duc" xfId="1379"/>
    <cellStyle name="T_downPP XD DINH MUC 2010-(19.5.2010)_4. Cac Phu luc co so tinh DT_2012 (ngocthu)-a_KP to cap nuoc Hoa Vang" xfId="1380"/>
    <cellStyle name="T_downPP XD DINH MUC 2010-(19.5.2010)_4. Cac Phu luc co so tinh DT_2012 (ngocthu)-a_XD DT huyen 2014(1) 23.7" xfId="1381"/>
    <cellStyle name="T_downPP XD DINH MUC 2010-(19.5.2010)_4. Cac Phu luc co so tinh DT_2012 (ngocthu)-chinhthuc" xfId="1382"/>
    <cellStyle name="T_downPP XD DINH MUC 2010-(19.5.2010)_4. Cac Phu luc co so tinh DT_2012 (ngocthu)-chinhthuc_KP to cap nuoc Hoa Vang" xfId="1383"/>
    <cellStyle name="T_downPP XD DINH MUC 2010-(19.5.2010)_4. Cac Phu luc co so tinh DT_2012 (ngocthu)-chinhthuc_XD DT huyen 2014(1) 23.7" xfId="1384"/>
    <cellStyle name="T_downPP XD DINH MUC 2010-(19.5.2010)_4.BIEU MAU CAC PHU LUC CO SO TINH DT_2012 (ngocthu)" xfId="1385"/>
    <cellStyle name="T_downPP XD DINH MUC 2010-(19.5.2010)_4.BIEU MAU CAC PHU LUC CO SO TINH DT_2012 (ngocthu).a" xfId="1386"/>
    <cellStyle name="T_downPP XD DINH MUC 2010-(19.5.2010)_4.BIEU MAU CAC PHU LUC CO SO TINH DT_2012 (ngocthu).a_1.Cac bieu XD DT 2014 (theo CV 8895 cua BTC).30.7.ok.gui(lan 2)" xfId="1387"/>
    <cellStyle name="T_downPP XD DINH MUC 2010-(19.5.2010)_4.BIEU MAU CAC PHU LUC CO SO TINH DT_2012 (ngocthu).a_Co so tinh su nghiep giao duc" xfId="1388"/>
    <cellStyle name="T_downPP XD DINH MUC 2010-(19.5.2010)_4.BIEU MAU CAC PHU LUC CO SO TINH DT_2012 (ngocthu).a_KP to cap nuoc Hoa Vang" xfId="1389"/>
    <cellStyle name="T_downPP XD DINH MUC 2010-(19.5.2010)_4.BIEU MAU CAC PHU LUC CO SO TINH DT_2012 (ngocthu).a_XD DT huyen 2014(1) 23.7" xfId="1390"/>
    <cellStyle name="T_downPP XD DINH MUC 2010-(19.5.2010)_4.BIEU MAU CAC PHU LUC CO SO TINH DT_2012 (ngocthu)_1.Cac bieu XD DT 2014 (theo CV 8895 cua BTC).30.7.ok.gui(lan 2)" xfId="1391"/>
    <cellStyle name="T_downPP XD DINH MUC 2010-(19.5.2010)_4.BIEU MAU CAC PHU LUC CO SO TINH DT_2012 (ngocthu)_Co so tinh su nghiep giao duc" xfId="1392"/>
    <cellStyle name="T_downPP XD DINH MUC 2010-(19.5.2010)_4.BIEU MAU CAC PHU LUC CO SO TINH DT_2012 (ngocthu)_KP to cap nuoc Hoa Vang" xfId="1393"/>
    <cellStyle name="T_downPP XD DINH MUC 2010-(19.5.2010)_4.BIEU MAU CAC PHU LUC CO SO TINH DT_2012 (ngocthu)_XD DT huyen 2014(1) 23.7" xfId="1394"/>
    <cellStyle name="T_downPP XD DINH MUC 2010-(19.5.2010)_BIEU MAU CAC PHU LUC CO SO TINH DT_2011" xfId="1395"/>
    <cellStyle name="T_downPP XD DINH MUC 2010-(19.5.2010)_BIEU MAU CAC PHU LUC CO SO TINH DT_2011_1.Cac bieu XD DT 2014 (theo CV 8895 cua BTC).30.7.ok.gui(lan 2)" xfId="1396"/>
    <cellStyle name="T_downPP XD DINH MUC 2010-(19.5.2010)_BIEU MAU CAC PHU LUC CO SO TINH DT_2011_Co so tinh su nghiep giao duc" xfId="1397"/>
    <cellStyle name="T_downPP XD DINH MUC 2010-(19.5.2010)_BIEU MAU CAC PHU LUC CO SO TINH DT_2011_XD DT huyen 2014(1) 23.7" xfId="1398"/>
    <cellStyle name="T_downPP XD DINH MUC 2010-(19.5.2010)_BIEU MAU CAC PHU LUC CO SO TINH DT_2012" xfId="1399"/>
    <cellStyle name="T_downPP XD DINH MUC 2010-(19.5.2010)_BIEU MAU CAC PHU LUC CO SO TINH DT_2012_1.Cac bieu XD DT 2014 (theo CV 8895 cua BTC).30.7.ok.gui(lan 2)" xfId="1400"/>
    <cellStyle name="T_downPP XD DINH MUC 2010-(19.5.2010)_BIEU MAU CAC PHU LUC CO SO TINH DT_2012_Co so tinh su nghiep giao duc" xfId="1401"/>
    <cellStyle name="T_downPP XD DINH MUC 2010-(19.5.2010)_BIEU MAU CAC PHU LUC CO SO TINH DT_2012_XD DT huyen 2014(1) 23.7" xfId="1402"/>
    <cellStyle name="T_downPP XD DINH MUC 2010-(19.5.2010)_BIEU MAU XAY DUNG DU TOAN 2013 (DU THAO n)" xfId="1403"/>
    <cellStyle name="T_downPP XD DINH MUC 2010-(19.5.2010)_BIEU MAU XAY DUNG DU TOAN 2013 (DU THAO n)_1.Cac bieu XD DT 2014 (theo CV 8895 cua BTC).30.7.ok.gui(lan 2)" xfId="1404"/>
    <cellStyle name="T_downPP XD DINH MUC 2010-(19.5.2010)_BIEU MAU XAY DUNG DU TOAN 2013 (DU THAO n)_Co so tinh su nghiep giao duc" xfId="1405"/>
    <cellStyle name="T_downPP XD DINH MUC 2010-(19.5.2010)_BIEU MAU XAY DUNG DU TOAN 2013 (DU THAO n)_XD DT huyen 2014(1) 23.7" xfId="1406"/>
    <cellStyle name="T_downPP XD DINH MUC 2010-(19.5.2010)_Bo sung muc tieu nam 2012" xfId="1407"/>
    <cellStyle name="T_downPP XD DINH MUC 2010-(19.5.2010)_Book1" xfId="1408"/>
    <cellStyle name="T_downPP XD DINH MUC 2010-(19.5.2010)_Book1_1.Cac bieu XD DT 2014 (theo CV 8895 cua BTC).30.7.ok.gui(lan 2)" xfId="1409"/>
    <cellStyle name="T_downPP XD DINH MUC 2010-(19.5.2010)_Book1_Co so tinh su nghiep giao duc" xfId="1410"/>
    <cellStyle name="T_downPP XD DINH MUC 2010-(19.5.2010)_Book1_XD DT huyen 2014(1) 23.7" xfId="1411"/>
    <cellStyle name="T_downPP XD DINH MUC 2010-(19.5.2010)_Book3" xfId="1412"/>
    <cellStyle name="T_downPP XD DINH MUC 2010-(19.5.2010)_Book3_1.Cac bieu XD DT 2014 (theo CV 8895 cua BTC).30.7.ok.gui(lan 2)" xfId="1413"/>
    <cellStyle name="T_downPP XD DINH MUC 2010-(19.5.2010)_Book3_Co so tinh su nghiep giao duc" xfId="1414"/>
    <cellStyle name="T_downPP XD DINH MUC 2010-(19.5.2010)_Book3_XD DT huyen 2014(1) 23.7" xfId="1415"/>
    <cellStyle name="T_downPP XD DINH MUC 2010-(19.5.2010)_Co so tinh su nghiep giao duc" xfId="1416"/>
    <cellStyle name="T_downPP XD DINH MUC 2010-(19.5.2010)_Co so tinh su nghiep giao duc (chinh thuc)" xfId="1417"/>
    <cellStyle name="T_downPP XD DINH MUC 2010-(19.5.2010)_Co so tinh su nghiep giao duc (chinh thuc)_1.Cac bieu XD DT 2014 (theo CV 8895 cua BTC).30.7.ok.gui(lan 2)" xfId="1418"/>
    <cellStyle name="T_downPP XD DINH MUC 2010-(19.5.2010)_Co so tinh su nghiep giao duc (chinh thuc)_Co so tinh su nghiep giao duc" xfId="1419"/>
    <cellStyle name="T_downPP XD DINH MUC 2010-(19.5.2010)_Co so tinh su nghiep giao duc (chinh thuc)_XD DT huyen 2014(1) 23.7" xfId="1420"/>
    <cellStyle name="T_downPP XD DINH MUC 2010-(19.5.2010)_DU TOAN 2012_KHOI QH-PX (02-12-2011) QUYNH" xfId="1421"/>
    <cellStyle name="T_downPP XD DINH MUC 2010-(19.5.2010)_DU TOAN 2012_KHOI QH-PX (02-12-2011) QUYNH_1.Cac bieu XD DT 2014 (theo CV 8895 cua BTC).30.7.ok.gui(lan 2)" xfId="1422"/>
    <cellStyle name="T_downPP XD DINH MUC 2010-(19.5.2010)_DU TOAN 2012_KHOI QH-PX (02-12-2011) QUYNH_Co so tinh su nghiep giao duc" xfId="1423"/>
    <cellStyle name="T_downPP XD DINH MUC 2010-(19.5.2010)_DU TOAN 2012_KHOI QH-PX (02-12-2011) QUYNH_XD DT huyen 2014(1) 23.7" xfId="1424"/>
    <cellStyle name="T_downPP XD DINH MUC 2010-(19.5.2010)_DU TOAN 2012_KHOI QH-PX (30-11-2011)" xfId="1425"/>
    <cellStyle name="T_downPP XD DINH MUC 2010-(19.5.2010)_DU TOAN 2012_KHOI QH-PX (30-11-2011)_1.Cac bieu XD DT 2014 (theo CV 8895 cua BTC).30.7.ok.gui(lan 2)" xfId="1426"/>
    <cellStyle name="T_downPP XD DINH MUC 2010-(19.5.2010)_DU TOAN 2012_KHOI QH-PX (30-11-2011)_Co so tinh su nghiep giao duc" xfId="1427"/>
    <cellStyle name="T_downPP XD DINH MUC 2010-(19.5.2010)_DU TOAN 2012_KHOI QH-PX (30-11-2011)_XD DT huyen 2014(1) 23.7" xfId="1428"/>
    <cellStyle name="T_downPP XD DINH MUC 2010-(19.5.2010)_DU TOAN 2012_KHOI QH-PX (Ngay 08-12-2011)" xfId="1429"/>
    <cellStyle name="T_downPP XD DINH MUC 2010-(19.5.2010)_DU TOAN 2012_KHOI QH-PX (Ngay 08-12-2011)_1.Cac bieu XD DT 2014 (theo CV 8895 cua BTC).30.7.ok.gui(lan 2)" xfId="1430"/>
    <cellStyle name="T_downPP XD DINH MUC 2010-(19.5.2010)_DU TOAN 2012_KHOI QH-PX (Ngay 08-12-2011)_Co so tinh su nghiep giao duc" xfId="1431"/>
    <cellStyle name="T_downPP XD DINH MUC 2010-(19.5.2010)_DU TOAN 2012_KHOI QH-PX (Ngay 08-12-2011)_XD DT huyen 2014(1) 23.7" xfId="1432"/>
    <cellStyle name="T_downPP XD DINH MUC 2010-(19.5.2010)_DU TOAN 2012_KHOI QH-PX (Ngay 17-11-2011)" xfId="1433"/>
    <cellStyle name="T_downPP XD DINH MUC 2010-(19.5.2010)_DU TOAN 2012_KHOI QH-PX (Ngay 17-11-2011)_1.Cac bieu XD DT 2014 (theo CV 8895 cua BTC).30.7.ok.gui(lan 2)" xfId="1434"/>
    <cellStyle name="T_downPP XD DINH MUC 2010-(19.5.2010)_DU TOAN 2012_KHOI QH-PX (Ngay 17-11-2011)_Co so tinh su nghiep giao duc" xfId="1435"/>
    <cellStyle name="T_downPP XD DINH MUC 2010-(19.5.2010)_DU TOAN 2012_KHOI QH-PX (Ngay 17-11-2011)_XD DT huyen 2014(1) 23.7" xfId="1436"/>
    <cellStyle name="T_downPP XD DINH MUC 2010-(19.5.2010)_DU TOAN 2012_KHOI QH-PX (Ngay 28-11-2011)" xfId="1437"/>
    <cellStyle name="T_downPP XD DINH MUC 2010-(19.5.2010)_DU TOAN 2012_KHOI QH-PX (Ngay 28-11-2011)_1.Cac bieu XD DT 2014 (theo CV 8895 cua BTC).30.7.ok.gui(lan 2)" xfId="1438"/>
    <cellStyle name="T_downPP XD DINH MUC 2010-(19.5.2010)_DU TOAN 2012_KHOI QH-PX (Ngay 28-11-2011)_Co so tinh su nghiep giao duc" xfId="1439"/>
    <cellStyle name="T_downPP XD DINH MUC 2010-(19.5.2010)_DU TOAN 2012_KHOI QH-PX (Ngay 28-11-2011)_XD DT huyen 2014(1) 23.7" xfId="1440"/>
    <cellStyle name="T_downPP XD DINH MUC 2010-(19.5.2010)_DU TOAN CHI 2012_KHOI QH-PX (08-12-2011)" xfId="1441"/>
    <cellStyle name="T_downPP XD DINH MUC 2010-(19.5.2010)_DU TOAN CHI 2012_KHOI QH-PX (08-12-2011)_1.Cac bieu XD DT 2014 (theo CV 8895 cua BTC).30.7.ok.gui(lan 2)" xfId="1442"/>
    <cellStyle name="T_downPP XD DINH MUC 2010-(19.5.2010)_DU TOAN CHI 2012_KHOI QH-PX (08-12-2011)_Co so tinh su nghiep giao duc" xfId="1443"/>
    <cellStyle name="T_downPP XD DINH MUC 2010-(19.5.2010)_DU TOAN CHI 2012_KHOI QH-PX (08-12-2011)_XD DT huyen 2014(1) 23.7" xfId="1444"/>
    <cellStyle name="T_downPP XD DINH MUC 2010-(19.5.2010)_DU TOAN CHI 2012_KHOI QH-PX (13-12-2011-Hoan chinh theo y kien anh Dung)" xfId="1445"/>
    <cellStyle name="T_downPP XD DINH MUC 2010-(19.5.2010)_DU TOAN CHI 2012_KHOI QH-PX (13-12-2011-Hoan chinh theo y kien anh Dung)_1.Cac bieu XD DT 2014 (theo CV 8895 cua BTC).30.7.ok.gui(lan 2)" xfId="1446"/>
    <cellStyle name="T_downPP XD DINH MUC 2010-(19.5.2010)_DU TOAN CHI 2012_KHOI QH-PX (13-12-2011-Hoan chinh theo y kien anh Dung)_Co so tinh su nghiep giao duc" xfId="1447"/>
    <cellStyle name="T_downPP XD DINH MUC 2010-(19.5.2010)_DU TOAN CHI 2012_KHOI QH-PX (13-12-2011-Hoan chinh theo y kien anh Dung)_XD DT huyen 2014(1) 23.7" xfId="1448"/>
    <cellStyle name="T_downPP XD DINH MUC 2010-(19.5.2010)_Du toan thu - chi 2011 (02.12.2010)chinhthuc" xfId="1449"/>
    <cellStyle name="T_downPP XD DINH MUC 2010-(19.5.2010)_KP to cap nuoc Hoa Vang" xfId="1450"/>
    <cellStyle name="T_downPP XD DINH MUC 2010-(19.5.2010)_Phan DT th10 2012_Thuy gui" xfId="1451"/>
    <cellStyle name="T_downPP XD DINH MUC 2010-(19.5.2010)_So lieu co ban" xfId="1452"/>
    <cellStyle name="T_downPP XD DINH MUC 2010-(19.5.2010)_SOLADONGTBXH_DT2015" xfId="1453"/>
    <cellStyle name="T_downPP XD DINH MUC 2010-(19.5.2010)_TO ROI THEO TUNG SU NGHIEP NAM 2012 (Chinh thuc)" xfId="1454"/>
    <cellStyle name="T_downPP XD DINH MUC 2010-(19.5.2010)_TO ROI THEO TUNG SU NGHIEP NAM 2012 (Gui UB)" xfId="1455"/>
    <cellStyle name="T_downPP XD DINH MUC 2010-(19.5.2010)_Tong hop DT thu - chi 2013" xfId="1456"/>
    <cellStyle name="T_downPP XD DINH MUC 2010-(19.5.2010)_Tong hop DT thu - chi 2013 trinh HDND TP (16.11.2012)s" xfId="1457"/>
    <cellStyle name="T_downPP XD DINH MUC 2010-(19.5.2010)_Tong hop DT thu - chi 2014 trinh HDND TP" xfId="1458"/>
    <cellStyle name="T_downPP XD DINH MUC 2010-(19.5.2010)_Tong hop du toan thu - chi 2013 (1.11.2012)" xfId="1459"/>
    <cellStyle name="T_downPP XD DINH MUC 2010-(19.5.2010)_Tong hop du toan thu - chi 2013 (1_11_2012)" xfId="1460"/>
    <cellStyle name="T_downPP XD DINH MUC 2010-(19.5.2010)_Uoc chi 2012" xfId="1461"/>
    <cellStyle name="T_downPP XD DINH MUC 2010-(19.5.2010)_UOC THUC HIEN NAM 2012" xfId="1462"/>
    <cellStyle name="T_downPP XD DINH MUC 2010-(19.5.2010)_XD DT huyen 2014(1) 23.7" xfId="1463"/>
    <cellStyle name="T_DSACH MILK YO MILK CK 2 M.BAC" xfId="1464"/>
    <cellStyle name="T_DSACH MILK YO MILK CK 2 M.BAC_BANG BAO CAO KHO HCQT NAM 2008" xfId="1465"/>
    <cellStyle name="T_DSACH MILK YO MILK CK 2 M.BAC_BANG PHAN CONG TRUC" xfId="1466"/>
    <cellStyle name="T_DSACH MILK YO MILK CK 2 M.BAC_BAO CAO THAN NAM 2008" xfId="1467"/>
    <cellStyle name="T_DSACH MILK YO MILK CK 2 M.BAC_KIEM KE ACCM2002" xfId="1468"/>
    <cellStyle name="T_DSKH Tbay Milk , Yomilk CK 2 Vu Thi Hanh" xfId="1469"/>
    <cellStyle name="T_DSKH Tbay Milk , Yomilk CK 2 Vu Thi Hanh_BANG BAO CAO KHO HCQT NAM 2008" xfId="1470"/>
    <cellStyle name="T_DSKH Tbay Milk , Yomilk CK 2 Vu Thi Hanh_BANG PHAN CONG TRUC" xfId="1471"/>
    <cellStyle name="T_DSKH Tbay Milk , Yomilk CK 2 Vu Thi Hanh_BAO CAO THAN NAM 2008" xfId="1472"/>
    <cellStyle name="T_DSKH Tbay Milk , Yomilk CK 2 Vu Thi Hanh_chi tiet so lieu STC theo so da thu" xfId="1473"/>
    <cellStyle name="T_DSKH Tbay Milk , Yomilk CK 2 Vu Thi Hanh_Copy of Gui BHXH nho bao cao so lieu nam 2012" xfId="1474"/>
    <cellStyle name="T_DSKH Tbay Milk , Yomilk CK 2 Vu Thi Hanh_KIEM KE ACCM2002" xfId="1475"/>
    <cellStyle name="T_DT don vi cap TP nam 2010 (21.12.2009) bieu ngang_chinh thuc" xfId="1476"/>
    <cellStyle name="T_DT don vi cap TP nam 2010 (21.12.2009) bieu ngang_chinh thuc_1.Cac bieu XD DT 2014 (theo CV 8895 cua BTC).30.7.ok.gui(lan 2)" xfId="1477"/>
    <cellStyle name="T_DT don vi cap TP nam 2010 (21.12.2009) bieu ngang_chinh thuc_2. Cac chinh sach an sinh DT2012, XD DT2013 (Q.H)" xfId="1478"/>
    <cellStyle name="T_DT don vi cap TP nam 2010 (21.12.2009) bieu ngang_chinh thuc_2. Cac chinh sach an sinh DT2012, XD DT2013 (Q.H)_1.Cac bieu XD DT 2014 (theo CV 8895 cua BTC).30.7.ok.gui(lan 2)" xfId="1479"/>
    <cellStyle name="T_DT don vi cap TP nam 2010 (21.12.2009) bieu ngang_chinh thuc_2. Cac chinh sach an sinh DT2012, XD DT2013 (Q.H)_XD DT huyen 2014(1) 23.7" xfId="1480"/>
    <cellStyle name="T_DT don vi cap TP nam 2010 (21.12.2009) bieu ngang_chinh thuc_BIEU MAU XAY DUNG DU TOAN 2013 (DU THAO n)" xfId="1481"/>
    <cellStyle name="T_DT don vi cap TP nam 2010 (21.12.2009) bieu ngang_chinh thuc_BIEU MAU XAY DUNG DU TOAN 2013 (DU THAO n)_1.Cac bieu XD DT 2014 (theo CV 8895 cua BTC).30.7.ok.gui(lan 2)" xfId="1482"/>
    <cellStyle name="T_DT don vi cap TP nam 2010 (21.12.2009) bieu ngang_chinh thuc_BIEU MAU XAY DUNG DU TOAN 2013 (DU THAO n)_Co so tinh su nghiep giao duc" xfId="1483"/>
    <cellStyle name="T_DT don vi cap TP nam 2010 (21.12.2009) bieu ngang_chinh thuc_BIEU MAU XAY DUNG DU TOAN 2013 (DU THAO n)_XD DT huyen 2014(1) 23.7" xfId="1484"/>
    <cellStyle name="T_DT don vi cap TP nam 2010 (21.12.2009) bieu ngang_chinh thuc_Book3" xfId="1485"/>
    <cellStyle name="T_DT don vi cap TP nam 2010 (21.12.2009) bieu ngang_chinh thuc_Book3_1.Cac bieu XD DT 2014 (theo CV 8895 cua BTC).30.7.ok.gui(lan 2)" xfId="1486"/>
    <cellStyle name="T_DT don vi cap TP nam 2010 (21.12.2009) bieu ngang_chinh thuc_Book3_Co so tinh su nghiep giao duc" xfId="1487"/>
    <cellStyle name="T_DT don vi cap TP nam 2010 (21.12.2009) bieu ngang_chinh thuc_Book3_XD DT huyen 2014(1) 23.7" xfId="1488"/>
    <cellStyle name="T_DT don vi cap TP nam 2010 (21.12.2009) bieu ngang_chinh thuc_Co so tinh su nghiep giao duc" xfId="1489"/>
    <cellStyle name="T_DT don vi cap TP nam 2010 (21.12.2009) bieu ngang_chinh thuc_Co so tinh su nghiep giao duc (chinh thuc)" xfId="1490"/>
    <cellStyle name="T_DT don vi cap TP nam 2010 (21.12.2009) bieu ngang_chinh thuc_Co so tinh su nghiep giao duc (chinh thuc)_1.Cac bieu XD DT 2014 (theo CV 8895 cua BTC).30.7.ok.gui(lan 2)" xfId="1491"/>
    <cellStyle name="T_DT don vi cap TP nam 2010 (21.12.2009) bieu ngang_chinh thuc_Co so tinh su nghiep giao duc (chinh thuc)_Co so tinh su nghiep giao duc" xfId="1492"/>
    <cellStyle name="T_DT don vi cap TP nam 2010 (21.12.2009) bieu ngang_chinh thuc_Co so tinh su nghiep giao duc (chinh thuc)_XD DT huyen 2014(1) 23.7" xfId="1493"/>
    <cellStyle name="T_DT don vi cap TP nam 2010 (21.12.2009) bieu ngang_chinh thuc_KP to cap nuoc Hoa Vang" xfId="1494"/>
    <cellStyle name="T_DT don vi cap TP nam 2010 (21.12.2009) bieu ngang_chinh thuc_MSTS nam 2012-chi Hanh (14.5)" xfId="1495"/>
    <cellStyle name="T_DT don vi cap TP nam 2010 (21.12.2009) bieu ngang_chinh thuc_MSTS nam 2012-chi Hanh (14.5)_XD DT huyen 2014(1) 23.7" xfId="1496"/>
    <cellStyle name="T_DT don vi cap TP nam 2010 (21.12.2009) bieu ngang_chinh thuc_MSTS nam 2012-phong HCSN" xfId="1497"/>
    <cellStyle name="T_DT don vi cap TP nam 2010 (21.12.2009) bieu ngang_chinh thuc_MSTS nam 2012-phong HCSN cat giam 14-5-2012" xfId="1498"/>
    <cellStyle name="T_DT don vi cap TP nam 2010 (21.12.2009) bieu ngang_chinh thuc_MSTS nam 2012-phong HCSN cat giam 14-5-2012_XD DT huyen 2014(1) 23.7" xfId="1499"/>
    <cellStyle name="T_DT don vi cap TP nam 2010 (21.12.2009) bieu ngang_chinh thuc_MSTS nam 2012-phong HCSN(30-3)" xfId="1500"/>
    <cellStyle name="T_DT don vi cap TP nam 2010 (21.12.2009) bieu ngang_chinh thuc_MSTS nam 2012-phong HCSN(30-3)_XD DT huyen 2014(1) 23.7" xfId="1501"/>
    <cellStyle name="T_DT don vi cap TP nam 2010 (21.12.2009) bieu ngang_chinh thuc_MSTS nam 2012-phong HCSN(duong)" xfId="1502"/>
    <cellStyle name="T_DT don vi cap TP nam 2010 (21.12.2009) bieu ngang_chinh thuc_MSTS nam 2012-phong HCSN(duong)_XD DT huyen 2014(1) 23.7" xfId="1503"/>
    <cellStyle name="T_DT don vi cap TP nam 2010 (21.12.2009) bieu ngang_chinh thuc_MSTS nam 2012-phong HCSN_XD DT huyen 2014(1) 23.7" xfId="1504"/>
    <cellStyle name="T_DT don vi cap TP nam 2010 (21.12.2009) bieu ngang_chinh thuc_MSTS NAM 2013 -ngay 06-5-2013 ( thao tong hop)" xfId="1505"/>
    <cellStyle name="T_DT don vi cap TP nam 2010 (21.12.2009) bieu ngang_chinh thuc_MSTS NAM 2013 -ngay 06-5-2013 ( thao tong hop)_XD DT huyen 2014(1) 23.7" xfId="1506"/>
    <cellStyle name="T_DT don vi cap TP nam 2010 (21.12.2009) bieu ngang_chinh thuc_So lieu co ban" xfId="1507"/>
    <cellStyle name="T_DT don vi cap TP nam 2010 (21.12.2009) bieu ngang_chinh thuc_SOLADONGTBXH_DT2015" xfId="1508"/>
    <cellStyle name="T_DT don vi cap TP nam 2010 (21.12.2009) bieu ngang_chinh thuc_Tong hop cac bieu khoi quan huyen theo phan cong (Tuan tong hop)" xfId="1509"/>
    <cellStyle name="T_DT don vi cap TP nam 2010 (21.12.2009) bieu ngang_chinh thuc_XD DT huyen 2014(1) 23.7" xfId="1510"/>
    <cellStyle name="T_DU TOAN BQL" xfId="1511"/>
    <cellStyle name="T_DU TOAN BQL_BANG BAO CAO KHO HCQT NAM 2008" xfId="1512"/>
    <cellStyle name="T_DU TOAN BQL_BANG PHAN CONG TRUC" xfId="1513"/>
    <cellStyle name="T_DU TOAN BQL_BAO CAO THAN NAM 2008" xfId="1514"/>
    <cellStyle name="T_DU TOAN BQL_Book1" xfId="1515"/>
    <cellStyle name="T_DU TOAN BQL_KIEM KE ACCM2002" xfId="1516"/>
    <cellStyle name="T_Du toan chi 2010 (18.12.2009)-chinh-tk10" xfId="1517"/>
    <cellStyle name="T_Du toan chi 2010 (18.12.2009)-chinh-tk10_1.Cac bieu XD DT 2014 (theo CV 8895 cua BTC).30.7.ok.gui(lan 2)" xfId="1518"/>
    <cellStyle name="T_Du toan chi 2010 (18.12.2009)-chinh-tk10_Co so tinh su nghiep giao duc" xfId="1519"/>
    <cellStyle name="T_Du toan chi 2010 (18.12.2009)-chinh-tk10_Tong hop cac bieu khoi quan huyen theo phan cong (Tuan tong hop)" xfId="1520"/>
    <cellStyle name="T_Du toan chi 2010 (18.12.2009)-chinh-tk10_XD DT huyen 2014(1) 23.7" xfId="1521"/>
    <cellStyle name="T_Du toan lam viec voi BTC - TT 59.2013 (khoi Loan)" xfId="1522"/>
    <cellStyle name="T_Dutoan Thu-chi 2011-BTC" xfId="1523"/>
    <cellStyle name="T_Dutoan Thu-chi 2011-BTC_Tong hop DT thu - chi 2013" xfId="1524"/>
    <cellStyle name="T_Dutoan Thu-chi 2011-BTC_Tong hop DT thu - chi 2013 trinh HDND TP (16.11.2012)s" xfId="1525"/>
    <cellStyle name="T_Dutoan Thu-chi 2011-BTC_Tong hop DT thu - chi 2014 trinh HDND TP" xfId="1526"/>
    <cellStyle name="T_Dutoan Thu-chi 2011-BTC_Tong hop du toan thu - chi 2013 (1.11.2012)" xfId="1527"/>
    <cellStyle name="T_Dutoan Thu-chi 2011-BTC_Tong hop du toan thu - chi 2013 (1_11_2012)" xfId="1528"/>
    <cellStyle name="T_form ton kho CK 2 tuan 8" xfId="1529"/>
    <cellStyle name="T_form ton kho CK 2 tuan 8_BANG BAO CAO KHO HCQT NAM 2008" xfId="1530"/>
    <cellStyle name="T_form ton kho CK 2 tuan 8_BANG PHAN CONG TRUC" xfId="1531"/>
    <cellStyle name="T_form ton kho CK 2 tuan 8_BAO CAO THAN NAM 2008" xfId="1532"/>
    <cellStyle name="T_form ton kho CK 2 tuan 8_KIEM KE ACCM2002" xfId="1533"/>
    <cellStyle name="T_KH XDCB 18-6-2010" xfId="1534"/>
    <cellStyle name="T_KH XDCB 18-6-2010_1.Cac bieu XD DT 2014 (theo CV 8895 cua BTC).30.7.ok.gui(lan 2)" xfId="1535"/>
    <cellStyle name="T_KH XDCB 18-6-2010_Baocao-rasoat-NQ11-theoCV1070-BKHDT-suatheoUB" xfId="1536"/>
    <cellStyle name="T_KH XDCB 18-6-2010_Baocao-rasoat-theoNQ11" xfId="1537"/>
    <cellStyle name="T_KH XDCB 18-6-2010_Bieu 14a, 15a- Von vay TD(1)" xfId="1538"/>
    <cellStyle name="T_KH XDCB 18-6-2010_Co so tinh su nghiep giao duc" xfId="1539"/>
    <cellStyle name="T_KH XDCB 18-6-2010_Tonghop-nguon" xfId="1540"/>
    <cellStyle name="T_KH XDCB 18-6-2010_Tonghop-nguon-goiUB1-7" xfId="1541"/>
    <cellStyle name="T_KH XDCB 18-6-2010_XD DT huyen 2014(1) 23.7" xfId="1542"/>
    <cellStyle name="T_KIEM KE ACCM2002" xfId="1543"/>
    <cellStyle name="T_KP to cap nuoc Hoa Vang" xfId="1544"/>
    <cellStyle name="T_Lap gia BS Da Nang" xfId="1545"/>
    <cellStyle name="T_Lap gia BS Da Nang_1.Cac bieu XD DT 2014 (theo CV 8895 cua BTC).30.7.ok.gui(lan 2)" xfId="1546"/>
    <cellStyle name="T_Lap gia BS Da Nang_Co so tinh su nghiep giao duc" xfId="1547"/>
    <cellStyle name="T_Lap gia BS Da Nang_XD DT huyen 2014(1) 23.7" xfId="1548"/>
    <cellStyle name="T_Nguonchuyensodutamung2008sang2009(Thuong)" xfId="1549"/>
    <cellStyle name="T_Nguonchuyensodutamung2008sang2009(Thuong)_1.Cac bieu XD DT 2014 (theo CV 8895 cua BTC).30.7.ok.gui(lan 2)" xfId="1550"/>
    <cellStyle name="T_Nguonchuyensodutamung2008sang2009(Thuong)_Co so tinh su nghiep giao duc" xfId="1551"/>
    <cellStyle name="T_Nguonchuyensodutamung2008sang2009(Thuong)_XD DT huyen 2014(1) 23.7" xfId="1552"/>
    <cellStyle name="T_NPP Khanh Vinh Thai Nguyen - BC KTTB_CTrinh_TB__20_loc__Milk_Yomilk_CK1" xfId="1553"/>
    <cellStyle name="T_NPP Khanh Vinh Thai Nguyen - BC KTTB_CTrinh_TB__20_loc__Milk_Yomilk_CK1_BANG BAO CAO KHO HCQT NAM 2008" xfId="1554"/>
    <cellStyle name="T_NPP Khanh Vinh Thai Nguyen - BC KTTB_CTrinh_TB__20_loc__Milk_Yomilk_CK1_BANG PHAN CONG TRUC" xfId="1555"/>
    <cellStyle name="T_NPP Khanh Vinh Thai Nguyen - BC KTTB_CTrinh_TB__20_loc__Milk_Yomilk_CK1_BAO CAO THAN NAM 2008" xfId="1556"/>
    <cellStyle name="T_NPP Khanh Vinh Thai Nguyen - BC KTTB_CTrinh_TB__20_loc__Milk_Yomilk_CK1_chi tiet so lieu STC theo so da thu" xfId="1557"/>
    <cellStyle name="T_NPP Khanh Vinh Thai Nguyen - BC KTTB_CTrinh_TB__20_loc__Milk_Yomilk_CK1_Copy of Gui BHXH nho bao cao so lieu nam 2012" xfId="1558"/>
    <cellStyle name="T_NPP Khanh Vinh Thai Nguyen - BC KTTB_CTrinh_TB__20_loc__Milk_Yomilk_CK1_KIEM KE ACCM2002" xfId="1559"/>
    <cellStyle name="T_PP XD DINH MUC 2011 ( 12-07-2010)" xfId="1560"/>
    <cellStyle name="T_PP XD DINH MUC 2011 ( 12-07-2010)_1.Cac bieu XD DT 2014 (theo CV 8895 cua BTC).30.7.ok.gui(lan 2)" xfId="1561"/>
    <cellStyle name="T_PP XD DINH MUC 2011 ( 12-07-2010)_Co so tinh su nghiep giao duc" xfId="1562"/>
    <cellStyle name="T_PP XD DINH MUC 2011 ( 12-07-2010)_Tong hop cac bieu khoi quan huyen theo phan cong (Tuan tong hop)" xfId="1563"/>
    <cellStyle name="T_PP XD DINH MUC 2011 ( 12-07-2010)_XD DT huyen 2014(1) 23.7" xfId="1564"/>
    <cellStyle name="T_QTQuy2-2005" xfId="1565"/>
    <cellStyle name="T_QTQuy2-2005_1.Cac bieu XD DT 2014 (theo CV 8895 cua BTC).30.7.ok.gui(lan 2)" xfId="1566"/>
    <cellStyle name="T_QTQuy2-2005_Bangtheodoicongviec" xfId="1567"/>
    <cellStyle name="T_QTQuy2-2005_Bangtheodoicongviec_1.Cac bieu XD DT 2014 (theo CV 8895 cua BTC).30.7.ok.gui(lan 2)" xfId="1568"/>
    <cellStyle name="T_QTQuy2-2005_Bangtheodoicongviec_Co so tinh su nghiep giao duc" xfId="1569"/>
    <cellStyle name="T_QTQuy2-2005_Bangtheodoicongviec_XD DT huyen 2014(1) 23.7" xfId="1570"/>
    <cellStyle name="T_QTQuy2-2005_bc KB den ngay 15122010" xfId="1571"/>
    <cellStyle name="T_QTQuy2-2005_bc KB den ngay 15122010_1.Cac bieu XD DT 2014 (theo CV 8895 cua BTC).30.7.ok.gui(lan 2)" xfId="1572"/>
    <cellStyle name="T_QTQuy2-2005_bc KB den ngay 15122010_Co so tinh su nghiep giao duc" xfId="1573"/>
    <cellStyle name="T_QTQuy2-2005_bc KB den ngay 15122010_XD DT huyen 2014(1) 23.7" xfId="1574"/>
    <cellStyle name="T_QTQuy2-2005_Co so tinh su nghiep giao duc" xfId="1575"/>
    <cellStyle name="T_QTQuy2-2005_Nguonchuyensodutamung2008sang2009(Thuong)" xfId="1576"/>
    <cellStyle name="T_QTQuy2-2005_Nguonchuyensodutamung2008sang2009(Thuong)_1.Cac bieu XD DT 2014 (theo CV 8895 cua BTC).30.7.ok.gui(lan 2)" xfId="1577"/>
    <cellStyle name="T_QTQuy2-2005_Nguonchuyensodutamung2008sang2009(Thuong)_Co so tinh su nghiep giao duc" xfId="1578"/>
    <cellStyle name="T_QTQuy2-2005_Nguonchuyensodutamung2008sang2009(Thuong)_XD DT huyen 2014(1) 23.7" xfId="1579"/>
    <cellStyle name="T_QTQuy2-2005_TABMIS 16.12.10" xfId="1580"/>
    <cellStyle name="T_QTQuy2-2005_TABMIS 16.12.10_1.Cac bieu XD DT 2014 (theo CV 8895 cua BTC).30.7.ok.gui(lan 2)" xfId="1581"/>
    <cellStyle name="T_QTQuy2-2005_TABMIS 16.12.10_Co so tinh su nghiep giao duc" xfId="1582"/>
    <cellStyle name="T_QTQuy2-2005_TABMIS 16.12.10_XD DT huyen 2014(1) 23.7" xfId="1583"/>
    <cellStyle name="T_QTQuy2-2005_TABMIS chuyen nguon" xfId="1584"/>
    <cellStyle name="T_QTQuy2-2005_TABMIS chuyen nguon_1.Cac bieu XD DT 2014 (theo CV 8895 cua BTC).30.7.ok.gui(lan 2)" xfId="1585"/>
    <cellStyle name="T_QTQuy2-2005_TABMIS chuyen nguon_Co so tinh su nghiep giao duc" xfId="1586"/>
    <cellStyle name="T_QTQuy2-2005_TABMIS chuyen nguon_XD DT huyen 2014(1) 23.7" xfId="1587"/>
    <cellStyle name="T_QTQuy2-2005_TAM UNG 2010 (31.12.2010) Q IN BC" xfId="1588"/>
    <cellStyle name="T_QTQuy2-2005_TAM UNG 2010 (31.12.2010) Q IN BC_1.Cac bieu XD DT 2014 (theo CV 8895 cua BTC).30.7.ok.gui(lan 2)" xfId="1589"/>
    <cellStyle name="T_QTQuy2-2005_TAM UNG 2010 (31.12.2010) Q IN BC_Co so tinh su nghiep giao duc" xfId="1590"/>
    <cellStyle name="T_QTQuy2-2005_TAM UNG 2010 (31.12.2010) Q IN BC_XD DT huyen 2014(1) 23.7" xfId="1591"/>
    <cellStyle name="T_QTQuy2-2005_tham tra" xfId="1592"/>
    <cellStyle name="T_QTQuy2-2005_tham tra_1.Cac bieu XD DT 2014 (theo CV 8895 cua BTC).30.7.ok.gui(lan 2)" xfId="1593"/>
    <cellStyle name="T_QTQuy2-2005_tham tra_Co so tinh su nghiep giao duc" xfId="1594"/>
    <cellStyle name="T_QTQuy2-2005_tham tra_XD DT huyen 2014(1) 23.7" xfId="1595"/>
    <cellStyle name="T_QTQuy2-2005_XD DT huyen 2014(1) 23.7" xfId="1596"/>
    <cellStyle name="T_Sheet1" xfId="1597"/>
    <cellStyle name="T_Sheet1_BANG BAO CAO KHO HCQT NAM 2008" xfId="1598"/>
    <cellStyle name="T_Sheet1_BANG PHAN CONG TRUC" xfId="1599"/>
    <cellStyle name="T_Sheet1_BAO CAO THAN NAM 2008" xfId="1600"/>
    <cellStyle name="T_Sheet1_KIEM KE ACCM2002" xfId="1601"/>
    <cellStyle name="T_So lieu co ban" xfId="1602"/>
    <cellStyle name="T_So lieu co ban_1. DU TOAN CHI 2014_KHOI QH-PX (duthao).10.10" xfId="1603"/>
    <cellStyle name="T_So lieu co ban_1. DU TOAN CHI 2014_KHOI QH-PX (duthao).9.10(hop LC)-sua" xfId="1604"/>
    <cellStyle name="T_sua chua cham trung bay  mien Bac" xfId="1605"/>
    <cellStyle name="T_sua chua cham trung bay  mien Bac_BANG BAO CAO KHO HCQT NAM 2008" xfId="1606"/>
    <cellStyle name="T_sua chua cham trung bay  mien Bac_BANG PHAN CONG TRUC" xfId="1607"/>
    <cellStyle name="T_sua chua cham trung bay  mien Bac_BAO CAO THAN NAM 2008" xfId="1608"/>
    <cellStyle name="T_sua chua cham trung bay  mien Bac_chi tiet so lieu STC theo so da thu" xfId="1609"/>
    <cellStyle name="T_sua chua cham trung bay  mien Bac_Copy of Gui BHXH nho bao cao so lieu nam 2012" xfId="1610"/>
    <cellStyle name="T_sua chua cham trung bay  mien Bac_KIEM KE ACCM2002" xfId="1611"/>
    <cellStyle name="T_TABMIS 16.12.10" xfId="1612"/>
    <cellStyle name="T_TABMIS 16.12.10_1.Cac bieu XD DT 2014 (theo CV 8895 cua BTC).30.7.ok.gui(lan 2)" xfId="1613"/>
    <cellStyle name="T_TABMIS 16.12.10_Co so tinh su nghiep giao duc" xfId="1614"/>
    <cellStyle name="T_TABMIS 16.12.10_XD DT huyen 2014(1) 23.7" xfId="1615"/>
    <cellStyle name="T_TABMIS chuyen nguon" xfId="1616"/>
    <cellStyle name="T_TABMIS chuyen nguon_1.Cac bieu XD DT 2014 (theo CV 8895 cua BTC).30.7.ok.gui(lan 2)" xfId="1617"/>
    <cellStyle name="T_TABMIS chuyen nguon_Co so tinh su nghiep giao duc" xfId="1618"/>
    <cellStyle name="T_TABMIS chuyen nguon_XD DT huyen 2014(1) 23.7" xfId="1619"/>
    <cellStyle name="T_TAM UNG 2010 (31.12.2010) Q IN BC" xfId="1620"/>
    <cellStyle name="T_TAM UNG 2010 (31.12.2010) Q IN BC_1.Cac bieu XD DT 2014 (theo CV 8895 cua BTC).30.7.ok.gui(lan 2)" xfId="1621"/>
    <cellStyle name="T_TAM UNG 2010 (31.12.2010) Q IN BC_Co so tinh su nghiep giao duc" xfId="1622"/>
    <cellStyle name="T_TAM UNG 2010 (31.12.2010) Q IN BC_XD DT huyen 2014(1) 23.7" xfId="1623"/>
    <cellStyle name="T_tham tra" xfId="1624"/>
    <cellStyle name="T_tham tra_1.Cac bieu XD DT 2014 (theo CV 8895 cua BTC).30.7.ok.gui(lan 2)" xfId="1625"/>
    <cellStyle name="T_tham tra_Co so tinh su nghiep giao duc" xfId="1626"/>
    <cellStyle name="T_tham tra_XD DT huyen 2014(1) 23.7" xfId="1627"/>
    <cellStyle name="T_TONG HOP CAC BIEU MAU DU TOAN 2010" xfId="1628"/>
    <cellStyle name="T_Tong hop CCTL 2011 - Lam du toan" xfId="1629"/>
    <cellStyle name="T_Tong hop CCTL 2011 - Lam du toan_1.Cac bieu XD DT 2014 (theo CV 8895 cua BTC).30.7.ok.gui(lan 2)" xfId="1630"/>
    <cellStyle name="T_Tong hop CCTL 2011 - Lam du toan_Co so tinh su nghiep giao duc" xfId="1631"/>
    <cellStyle name="T_Tong hop CCTL 2011 - Lam du toan_XD DT huyen 2014(1) 23.7" xfId="1632"/>
    <cellStyle name="T_Tongdutoans" xfId="1633"/>
    <cellStyle name="T_Tongdutoans_1.Cac bieu XD DT 2014 (theo CV 8895 cua BTC).30.7.ok.gui(lan 2)" xfId="1634"/>
    <cellStyle name="T_Tongdutoans_Co so tinh su nghiep giao duc" xfId="1635"/>
    <cellStyle name="T_Tongdutoans_XD DT huyen 2014(1) 23.7" xfId="1636"/>
    <cellStyle name="T_XD DT huyen 2014(1) 23.7" xfId="1637"/>
    <cellStyle name="T_" xfId="1638"/>
    <cellStyle name="T__1" xfId="1639"/>
    <cellStyle name="T__1.Cac bieu XD DT 2014 (theo CV 8895 cua BTC).30.7.ok.gui(lan 2)" xfId="1640"/>
    <cellStyle name="T__1_1.Cac bieu XD DT 2014 (theo CV 8895 cua BTC).30.7.ok.gui(lan 2)" xfId="1641"/>
    <cellStyle name="T__1_Co so tinh su nghiep giao duc" xfId="1642"/>
    <cellStyle name="T__1_XD DT huyen 2014(1) 23.7" xfId="1643"/>
    <cellStyle name="T__BAO CAO 13 THANG2010 (THEO NGUON)1502" xfId="1644"/>
    <cellStyle name="T__BAO CAO 13 THANG2010 (THEO NGUON)1502_1.Cac bieu XD DT 2014 (theo CV 8895 cua BTC).30.7.ok.gui(lan 2)" xfId="1645"/>
    <cellStyle name="T__BAO CAO 13 THANG2010 (THEO NGUON)1502_Co so tinh su nghiep giao duc" xfId="1646"/>
    <cellStyle name="T__BAO CAO 13 THANG2010 (THEO NGUON)1502_XD DT huyen 2014(1) 23.7" xfId="1647"/>
    <cellStyle name="T__Co so tinh su nghiep giao duc" xfId="1648"/>
    <cellStyle name="T__TABMIS chuyen nguon" xfId="1649"/>
    <cellStyle name="T__TABMIS chuyen nguon_1.Cac bieu XD DT 2014 (theo CV 8895 cua BTC).30.7.ok.gui(lan 2)" xfId="1650"/>
    <cellStyle name="T__TABMIS chuyen nguon_Co so tinh su nghiep giao duc" xfId="1651"/>
    <cellStyle name="T__TABMIS chuyen nguon_XD DT huyen 2014(1) 23.7" xfId="1652"/>
    <cellStyle name="T__TAM UNG 2010 (31.12.2010) Q IN BC" xfId="1653"/>
    <cellStyle name="T__TAM UNG 2010 (31.12.2010) Q IN BC_1.Cac bieu XD DT 2014 (theo CV 8895 cua BTC).30.7.ok.gui(lan 2)" xfId="1654"/>
    <cellStyle name="T__TAM UNG 2010 (31.12.2010) Q IN BC_Co so tinh su nghiep giao duc" xfId="1655"/>
    <cellStyle name="T__TAM UNG 2010 (31.12.2010) Q IN BC_XD DT huyen 2014(1) 23.7" xfId="1656"/>
    <cellStyle name="T__XD DT huyen 2014(1) 23.7" xfId="1657"/>
    <cellStyle name="T__" xfId="1658"/>
    <cellStyle name="T___1.Cac bieu XD DT 2014 (theo CV 8895 cua BTC).30.7.ok.gui(lan 2)" xfId="1659"/>
    <cellStyle name="T___Co so tinh su nghiep giao duc" xfId="1660"/>
    <cellStyle name="T___XD DT huyen 2014(1) 23.7" xfId="1661"/>
    <cellStyle name="t1" xfId="1662"/>
    <cellStyle name="tde" xfId="1663"/>
    <cellStyle name="Text Indent A" xfId="1664"/>
    <cellStyle name="Text Indent B" xfId="1665"/>
    <cellStyle name="Text Indent C" xfId="1666"/>
    <cellStyle name="th" xfId="1667"/>
    <cellStyle name="þ_x001d_" xfId="1668"/>
    <cellStyle name="th_BANG BAO CAO KHO HCQT NAM 2008" xfId="1669"/>
    <cellStyle name="þ_x001d_ð¤_x000c_¯" xfId="1670"/>
    <cellStyle name="þ_x001d_ð¤_x000c_¯þ_x0014__x000d_" xfId="1671"/>
    <cellStyle name="þ_x001d_ð¤_x000c_¯þ_x0014__x000d_¨þU" xfId="1672"/>
    <cellStyle name="þ_x001d_ð¤_x000c_¯þ_x0014__x000d_¨þU_x0001_" xfId="1673"/>
    <cellStyle name="þ_x001d_ð¤_x000c_¯þ_x0014__x000d_¨þU_x0001_À_x0004_" xfId="1674"/>
    <cellStyle name="þ_x001d_ð¤_x000c_¯þ_x0014__x000d_¨þU_x0001_À_x0004_ _x0015__x000f_" xfId="1675"/>
    <cellStyle name="þ_x001d_ð¤_x000c_¯þ_x0014__x000d_¨þU_x0001_À_x0004_ _x0015__x000f__x0001__x0001_" xfId="1676"/>
    <cellStyle name="þ_x001d_ð·_x000c_æþ'_x000d_ßþU_x0001_Ø_x0005_ü_x0014__x0007__x0001__x0001_" xfId="1677"/>
    <cellStyle name="þ_x001d_ðÇ%Uý—&amp;Hý9_x0008_Ÿ s_x000a__x0007__x0001__x0001_" xfId="1678"/>
    <cellStyle name="þ_x001d_ðK_x000c_Fý_x001b__x000d_9ýU_x0001_Ð_x0008_¦)_x0007_" xfId="1679"/>
    <cellStyle name="þ_x001d_ðK_x000c_Fý_x001b__x000d_9ýU_x0001_Ð_x0008_¦)_x0007__x0001__x0001_" xfId="1680"/>
    <cellStyle name="thuong-10" xfId="1681"/>
    <cellStyle name="thuong-11" xfId="1682"/>
    <cellStyle name="Thuyet minh" xfId="1683"/>
    <cellStyle name="thvt" xfId="1684"/>
    <cellStyle name="Times New Roman" xfId="1685"/>
    <cellStyle name="tit1" xfId="1686"/>
    <cellStyle name="tit2" xfId="1687"/>
    <cellStyle name="tit3" xfId="1688"/>
    <cellStyle name="tit4" xfId="1689"/>
    <cellStyle name="Title 2" xfId="1690"/>
    <cellStyle name="Title 3" xfId="1691"/>
    <cellStyle name="Title 4" xfId="1692"/>
    <cellStyle name="Tong so" xfId="1693"/>
    <cellStyle name="tong so 1" xfId="1694"/>
    <cellStyle name="Tong so_1.Cac bieu XD DT 2014 (theo CV 8895 cua BTC).30.7.ok.gui(lan 2)" xfId="1695"/>
    <cellStyle name="Tongcong" xfId="1696"/>
    <cellStyle name="Total 2" xfId="1697"/>
    <cellStyle name="Total 3" xfId="1698"/>
    <cellStyle name="Total 4" xfId="1699"/>
    <cellStyle name="trung" xfId="1700"/>
    <cellStyle name="tt1" xfId="1701"/>
    <cellStyle name="Tusental (0)_pldt" xfId="1702"/>
    <cellStyle name="Tusental_pldt" xfId="1703"/>
    <cellStyle name="Valuta (0)_pldt" xfId="1704"/>
    <cellStyle name="Valuta_pldt" xfId="1705"/>
    <cellStyle name="VANG1" xfId="1706"/>
    <cellStyle name="viet" xfId="1707"/>
    <cellStyle name="viet2" xfId="1708"/>
    <cellStyle name="VN new romanNormal" xfId="1709"/>
    <cellStyle name="Vn Time 13" xfId="1710"/>
    <cellStyle name="Vn Time 14" xfId="1711"/>
    <cellStyle name="VN time new roman" xfId="1712"/>
    <cellStyle name="vnbo" xfId="1713"/>
    <cellStyle name="vnhead1" xfId="1714"/>
    <cellStyle name="vnhead2" xfId="1715"/>
    <cellStyle name="vnhead3" xfId="1716"/>
    <cellStyle name="vnhead4" xfId="1717"/>
    <cellStyle name="VNlucida sans" xfId="1718"/>
    <cellStyle name="vntxt1" xfId="1719"/>
    <cellStyle name="vntxt2" xfId="1720"/>
    <cellStyle name="Währung [0]_68574_Materialbedarfsliste" xfId="1721"/>
    <cellStyle name="Währung_68574_Materialbedarfsliste" xfId="1722"/>
    <cellStyle name="Walutowy [0]_Invoices2001Slovakia" xfId="1723"/>
    <cellStyle name="Walutowy_Invoices2001Slovakia" xfId="1724"/>
    <cellStyle name="Warning Text 2" xfId="1725"/>
    <cellStyle name="Warning Text 3" xfId="1726"/>
    <cellStyle name="Warning Text 4" xfId="1727"/>
    <cellStyle name="xan1" xfId="1728"/>
    <cellStyle name="xuan" xfId="1729"/>
    <cellStyle name="เครื่องหมายสกุลเงิน [0]_FTC_OFFER" xfId="1730"/>
    <cellStyle name="เครื่องหมายสกุลเงิน_FTC_OFFER" xfId="1731"/>
    <cellStyle name="ปกติ_FTC_OFFER" xfId="1732"/>
    <cellStyle name=" [0.00]_ Att. 1- Cover" xfId="1733"/>
    <cellStyle name="_ Att. 1- Cover" xfId="1734"/>
    <cellStyle name="?_ Att. 1- Cover" xfId="1735"/>
    <cellStyle name="똿뗦먛귟 [0.00]_PRODUCT DETAIL Q1" xfId="1736"/>
    <cellStyle name="똿뗦먛귟_PRODUCT DETAIL Q1" xfId="1737"/>
    <cellStyle name="믅됞 [0.00]_PRODUCT DETAIL Q1" xfId="1738"/>
    <cellStyle name="믅됞_PRODUCT DETAIL Q1" xfId="1739"/>
    <cellStyle name="백분율_95" xfId="1740"/>
    <cellStyle name="뷭?_BOOKSHIP" xfId="1741"/>
    <cellStyle name="안건회계법인" xfId="1742"/>
    <cellStyle name="콤맀_Sheet1_총괄표 (수출입) (2)" xfId="1743"/>
    <cellStyle name="콤마 [ - 유형1" xfId="1744"/>
    <cellStyle name="콤마 [ - 유형2" xfId="1745"/>
    <cellStyle name="콤마 [ - 유형3" xfId="1746"/>
    <cellStyle name="콤마 [ - 유형4" xfId="1747"/>
    <cellStyle name="콤마 [ - 유형5" xfId="1748"/>
    <cellStyle name="콤마 [ - 유형6" xfId="1749"/>
    <cellStyle name="콤마 [ - 유형7" xfId="1750"/>
    <cellStyle name="콤마 [ - 유형8" xfId="1751"/>
    <cellStyle name="콤마 [0]_ 비목별 월별기술 " xfId="1752"/>
    <cellStyle name="콤마_ 비목별 월별기술 " xfId="1753"/>
    <cellStyle name="통화 [0]_1202" xfId="1754"/>
    <cellStyle name="통화_1202" xfId="1755"/>
    <cellStyle name="표섀_변경(최종)" xfId="1756"/>
    <cellStyle name="표준_(정보부문)월별인원계획" xfId="1757"/>
    <cellStyle name="표줠_Sheet1_1_총괄표 (수출입) (2)" xfId="1758"/>
    <cellStyle name="一般_00Q3902REV.1" xfId="1759"/>
    <cellStyle name="千分位[0]_00Q3902REV.1" xfId="1760"/>
    <cellStyle name="千分位_00Q3902REV.1" xfId="1761"/>
    <cellStyle name="常规_GL ACM Master OCT08" xfId="1762"/>
    <cellStyle name="桁区切り [0.00]_BE-BQ" xfId="1763"/>
    <cellStyle name="桁区切り_BE-BQ" xfId="1764"/>
    <cellStyle name="標準_2110-5" xfId="1765"/>
    <cellStyle name="貨幣 [0]_00Q3902REV.1" xfId="1766"/>
    <cellStyle name="貨幣[0]_BRE" xfId="1767"/>
    <cellStyle name="貨幣_00Q3902REV.1" xfId="1768"/>
    <cellStyle name="通貨 [0.00]_BE-BQ" xfId="1769"/>
    <cellStyle name="通貨_BE-BQ" xfId="17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22\du%20toan\vui\San%20pham\Phu%20Tan_AG\Duong%20Day\LUUTAM\VBAO\BookJHFGJGXBGCCNCVCCVVCVC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JHFGJGXBGCCNCVCCVVCVCC2"/>
      <sheetName val="#REF"/>
      <sheetName val="_REF"/>
      <sheetName val="MTP"/>
      <sheetName val="khongin"/>
      <sheetName val="CT Thang Mo"/>
      <sheetName val="CT  PL"/>
      <sheetName val="dg-VTu"/>
      <sheetName val="XL4Poppy"/>
      <sheetName val="dongia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opLeftCell="A21" workbookViewId="0">
      <selection activeCell="F27" sqref="F27"/>
    </sheetView>
  </sheetViews>
  <sheetFormatPr defaultRowHeight="12.5"/>
  <cols>
    <col min="2" max="2" width="63.54296875" customWidth="1"/>
    <col min="3" max="3" width="25.453125" customWidth="1"/>
  </cols>
  <sheetData>
    <row r="1" spans="1:3" ht="23.25" customHeight="1">
      <c r="A1" s="217" t="s">
        <v>176</v>
      </c>
      <c r="B1" s="217"/>
      <c r="C1" s="39" t="s">
        <v>116</v>
      </c>
    </row>
    <row r="2" spans="1:3" ht="39" customHeight="1">
      <c r="A2" s="220" t="s">
        <v>148</v>
      </c>
      <c r="B2" s="220"/>
      <c r="C2" s="220"/>
    </row>
    <row r="3" spans="1:3" ht="15.5">
      <c r="C3" s="40" t="s">
        <v>92</v>
      </c>
    </row>
    <row r="4" spans="1:3" ht="15">
      <c r="A4" s="48" t="s">
        <v>117</v>
      </c>
      <c r="B4" s="48" t="s">
        <v>16</v>
      </c>
      <c r="C4" s="48" t="s">
        <v>118</v>
      </c>
    </row>
    <row r="5" spans="1:3" ht="15.5">
      <c r="A5" s="41" t="s">
        <v>80</v>
      </c>
      <c r="B5" s="43" t="s">
        <v>149</v>
      </c>
      <c r="C5" s="42"/>
    </row>
    <row r="6" spans="1:3" ht="15.5">
      <c r="A6" s="41" t="s">
        <v>119</v>
      </c>
      <c r="B6" s="43" t="s">
        <v>150</v>
      </c>
      <c r="C6" s="42"/>
    </row>
    <row r="7" spans="1:3" ht="31">
      <c r="A7" s="42">
        <v>1</v>
      </c>
      <c r="B7" s="44" t="s">
        <v>144</v>
      </c>
      <c r="C7" s="42"/>
    </row>
    <row r="8" spans="1:3" ht="31">
      <c r="A8" s="42">
        <v>2</v>
      </c>
      <c r="B8" s="44" t="s">
        <v>151</v>
      </c>
      <c r="C8" s="42"/>
    </row>
    <row r="9" spans="1:3" ht="15.5">
      <c r="A9" s="42">
        <v>3</v>
      </c>
      <c r="B9" s="44" t="s">
        <v>145</v>
      </c>
      <c r="C9" s="42"/>
    </row>
    <row r="10" spans="1:3" ht="15.5">
      <c r="A10" s="42">
        <v>4</v>
      </c>
      <c r="B10" s="44" t="s">
        <v>152</v>
      </c>
      <c r="C10" s="42"/>
    </row>
    <row r="11" spans="1:3" ht="15.5">
      <c r="A11" s="42">
        <v>5</v>
      </c>
      <c r="B11" s="44" t="s">
        <v>153</v>
      </c>
      <c r="C11" s="42"/>
    </row>
    <row r="12" spans="1:3" ht="46.5">
      <c r="A12" s="42">
        <v>6</v>
      </c>
      <c r="B12" s="44" t="s">
        <v>120</v>
      </c>
      <c r="C12" s="42"/>
    </row>
    <row r="13" spans="1:3" ht="31">
      <c r="A13" s="42">
        <v>7</v>
      </c>
      <c r="B13" s="44" t="s">
        <v>154</v>
      </c>
      <c r="C13" s="42"/>
    </row>
    <row r="14" spans="1:3" ht="15.5">
      <c r="A14" s="41" t="s">
        <v>121</v>
      </c>
      <c r="B14" s="43" t="s">
        <v>155</v>
      </c>
      <c r="C14" s="42"/>
    </row>
    <row r="15" spans="1:3" ht="45">
      <c r="A15" s="41">
        <v>1</v>
      </c>
      <c r="B15" s="43" t="s">
        <v>146</v>
      </c>
      <c r="C15" s="42"/>
    </row>
    <row r="16" spans="1:3" ht="30">
      <c r="A16" s="41">
        <v>2</v>
      </c>
      <c r="B16" s="43" t="s">
        <v>122</v>
      </c>
      <c r="C16" s="42"/>
    </row>
    <row r="17" spans="1:3" ht="31">
      <c r="A17" s="42" t="s">
        <v>123</v>
      </c>
      <c r="B17" s="44" t="s">
        <v>124</v>
      </c>
      <c r="C17" s="42"/>
    </row>
    <row r="18" spans="1:3" ht="31">
      <c r="A18" s="42" t="s">
        <v>125</v>
      </c>
      <c r="B18" s="44" t="s">
        <v>126</v>
      </c>
      <c r="C18" s="42"/>
    </row>
    <row r="19" spans="1:3" ht="15.5">
      <c r="A19" s="42" t="s">
        <v>127</v>
      </c>
      <c r="B19" s="44" t="s">
        <v>128</v>
      </c>
      <c r="C19" s="42"/>
    </row>
    <row r="20" spans="1:3" ht="31">
      <c r="A20" s="42" t="s">
        <v>129</v>
      </c>
      <c r="B20" s="44" t="s">
        <v>147</v>
      </c>
      <c r="C20" s="42"/>
    </row>
    <row r="21" spans="1:3" ht="31">
      <c r="A21" s="42" t="s">
        <v>130</v>
      </c>
      <c r="B21" s="44" t="s">
        <v>131</v>
      </c>
      <c r="C21" s="42"/>
    </row>
    <row r="22" spans="1:3" ht="31">
      <c r="A22" s="42" t="s">
        <v>132</v>
      </c>
      <c r="B22" s="44" t="s">
        <v>133</v>
      </c>
      <c r="C22" s="42"/>
    </row>
    <row r="23" spans="1:3" ht="31">
      <c r="A23" s="42" t="s">
        <v>134</v>
      </c>
      <c r="B23" s="44" t="s">
        <v>135</v>
      </c>
      <c r="C23" s="42"/>
    </row>
    <row r="24" spans="1:3" ht="30">
      <c r="A24" s="41" t="s">
        <v>136</v>
      </c>
      <c r="B24" s="43" t="s">
        <v>156</v>
      </c>
      <c r="C24" s="42"/>
    </row>
    <row r="25" spans="1:3" ht="15.5">
      <c r="A25" s="42">
        <v>1</v>
      </c>
      <c r="B25" s="44" t="s">
        <v>141</v>
      </c>
      <c r="C25" s="42"/>
    </row>
    <row r="26" spans="1:3" ht="15.5">
      <c r="A26" s="42">
        <v>2</v>
      </c>
      <c r="B26" s="44" t="s">
        <v>137</v>
      </c>
      <c r="C26" s="42"/>
    </row>
    <row r="27" spans="1:3" ht="45">
      <c r="A27" s="41" t="s">
        <v>81</v>
      </c>
      <c r="B27" s="43" t="s">
        <v>157</v>
      </c>
      <c r="C27" s="42"/>
    </row>
    <row r="28" spans="1:3" ht="45">
      <c r="A28" s="41" t="s">
        <v>138</v>
      </c>
      <c r="B28" s="43" t="s">
        <v>158</v>
      </c>
      <c r="C28" s="42"/>
    </row>
    <row r="29" spans="1:3" ht="45">
      <c r="A29" s="41" t="s">
        <v>139</v>
      </c>
      <c r="B29" s="43" t="s">
        <v>159</v>
      </c>
      <c r="C29" s="42"/>
    </row>
    <row r="30" spans="1:3" ht="45">
      <c r="A30" s="45" t="s">
        <v>140</v>
      </c>
      <c r="B30" s="46" t="s">
        <v>160</v>
      </c>
      <c r="C30" s="47"/>
    </row>
  </sheetData>
  <mergeCells count="2">
    <mergeCell ref="A1:B1"/>
    <mergeCell ref="A2:C2"/>
  </mergeCells>
  <phoneticPr fontId="9"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3"/>
  <sheetViews>
    <sheetView topLeftCell="A6" zoomScale="85" zoomScaleNormal="85" workbookViewId="0">
      <selection activeCell="S13" sqref="S13"/>
    </sheetView>
  </sheetViews>
  <sheetFormatPr defaultColWidth="9.08984375" defaultRowHeight="14"/>
  <cols>
    <col min="1" max="1" width="3.54296875" style="16" customWidth="1"/>
    <col min="2" max="2" width="19.54296875" style="16" customWidth="1"/>
    <col min="3" max="3" width="12.90625" style="16" customWidth="1"/>
    <col min="4" max="4" width="7.90625" style="16" customWidth="1"/>
    <col min="5" max="5" width="7.453125" style="16" customWidth="1"/>
    <col min="6" max="6" width="11.54296875" style="16" customWidth="1"/>
    <col min="7" max="7" width="8.90625" style="16" customWidth="1"/>
    <col min="8" max="8" width="13" style="16" customWidth="1"/>
    <col min="9" max="10" width="8.90625" style="16" customWidth="1"/>
    <col min="11" max="11" width="10.6328125" style="16" customWidth="1"/>
    <col min="12" max="12" width="8.453125" style="16" customWidth="1"/>
    <col min="13" max="13" width="13.08984375" style="16" customWidth="1"/>
    <col min="14" max="14" width="13" style="16" customWidth="1"/>
    <col min="15" max="15" width="8.6328125" style="16" customWidth="1"/>
    <col min="16" max="16" width="7.36328125" style="16" customWidth="1"/>
    <col min="17" max="17" width="10.54296875" style="16" customWidth="1"/>
    <col min="18" max="18" width="8.08984375" style="16" customWidth="1"/>
    <col min="19" max="19" width="12.90625" style="16" customWidth="1"/>
    <col min="20" max="16384" width="9.08984375" style="16"/>
  </cols>
  <sheetData>
    <row r="1" spans="1:20" ht="21.75" customHeight="1">
      <c r="A1" s="245" t="s">
        <v>176</v>
      </c>
      <c r="B1" s="245"/>
      <c r="C1" s="245"/>
      <c r="D1" s="245"/>
      <c r="E1" s="15"/>
      <c r="F1" s="15"/>
      <c r="G1" s="15"/>
      <c r="H1" s="15"/>
      <c r="I1" s="15"/>
      <c r="R1" s="268" t="s">
        <v>69</v>
      </c>
      <c r="S1" s="268"/>
      <c r="T1" s="17"/>
    </row>
    <row r="2" spans="1:20" ht="16.5">
      <c r="A2" s="269" t="s">
        <v>70</v>
      </c>
      <c r="B2" s="269"/>
      <c r="C2" s="269"/>
      <c r="D2" s="269"/>
      <c r="E2" s="269"/>
      <c r="F2" s="269"/>
      <c r="G2" s="269"/>
      <c r="H2" s="269"/>
      <c r="I2" s="269"/>
      <c r="J2" s="269"/>
      <c r="K2" s="269"/>
      <c r="L2" s="269"/>
      <c r="M2" s="269"/>
      <c r="N2" s="269"/>
      <c r="O2" s="269"/>
      <c r="P2" s="269"/>
      <c r="Q2" s="269"/>
      <c r="R2" s="269"/>
      <c r="S2" s="269"/>
    </row>
    <row r="3" spans="1:20" ht="16.5">
      <c r="A3" s="269" t="s">
        <v>71</v>
      </c>
      <c r="B3" s="269"/>
      <c r="C3" s="269"/>
      <c r="D3" s="269"/>
      <c r="E3" s="269"/>
      <c r="F3" s="269"/>
      <c r="G3" s="269"/>
      <c r="H3" s="269"/>
      <c r="I3" s="269"/>
      <c r="J3" s="269"/>
      <c r="K3" s="269"/>
      <c r="L3" s="269"/>
      <c r="M3" s="269"/>
      <c r="N3" s="269"/>
      <c r="O3" s="269"/>
      <c r="P3" s="269"/>
      <c r="Q3" s="269"/>
      <c r="R3" s="269"/>
      <c r="S3" s="269"/>
    </row>
    <row r="4" spans="1:20" ht="16.5">
      <c r="A4" s="269" t="s">
        <v>142</v>
      </c>
      <c r="B4" s="269"/>
      <c r="C4" s="269"/>
      <c r="D4" s="269"/>
      <c r="E4" s="269"/>
      <c r="F4" s="269"/>
      <c r="G4" s="269"/>
      <c r="H4" s="269"/>
      <c r="I4" s="269"/>
      <c r="J4" s="269"/>
      <c r="K4" s="269"/>
      <c r="L4" s="269"/>
      <c r="M4" s="269"/>
      <c r="N4" s="269"/>
      <c r="O4" s="269"/>
      <c r="P4" s="269"/>
      <c r="Q4" s="269"/>
      <c r="R4" s="269"/>
      <c r="S4" s="269"/>
    </row>
    <row r="5" spans="1:20" ht="16.5">
      <c r="A5" s="265" t="s">
        <v>72</v>
      </c>
      <c r="B5" s="265"/>
      <c r="C5" s="265"/>
      <c r="D5" s="265"/>
      <c r="E5" s="265"/>
      <c r="F5" s="265"/>
      <c r="G5" s="265"/>
      <c r="H5" s="265"/>
      <c r="I5" s="265"/>
      <c r="J5" s="265"/>
      <c r="K5" s="265"/>
      <c r="L5" s="265"/>
      <c r="M5" s="265"/>
      <c r="N5" s="265"/>
      <c r="O5" s="265"/>
      <c r="P5" s="265"/>
      <c r="Q5" s="265"/>
      <c r="R5" s="265"/>
      <c r="S5" s="265"/>
    </row>
    <row r="6" spans="1:20" ht="16.5">
      <c r="A6" s="266"/>
      <c r="B6" s="266"/>
      <c r="C6" s="266"/>
      <c r="D6" s="266"/>
      <c r="E6" s="266"/>
      <c r="F6" s="266"/>
      <c r="G6" s="266"/>
      <c r="H6" s="266"/>
      <c r="I6" s="266"/>
      <c r="J6" s="266"/>
      <c r="K6" s="18"/>
      <c r="L6" s="18"/>
      <c r="M6" s="18"/>
      <c r="N6" s="18"/>
      <c r="O6" s="18"/>
      <c r="P6" s="18"/>
      <c r="Q6" s="18"/>
      <c r="R6" s="18"/>
      <c r="S6" s="18"/>
    </row>
    <row r="7" spans="1:20" ht="12" customHeight="1">
      <c r="A7" s="259" t="s">
        <v>117</v>
      </c>
      <c r="B7" s="259" t="s">
        <v>73</v>
      </c>
      <c r="C7" s="259" t="s">
        <v>179</v>
      </c>
      <c r="D7" s="267" t="s">
        <v>172</v>
      </c>
      <c r="E7" s="267"/>
      <c r="F7" s="267"/>
      <c r="G7" s="267"/>
      <c r="H7" s="267"/>
      <c r="I7" s="267" t="s">
        <v>173</v>
      </c>
      <c r="J7" s="267"/>
      <c r="K7" s="267"/>
      <c r="L7" s="267"/>
      <c r="M7" s="267"/>
      <c r="N7" s="259" t="s">
        <v>178</v>
      </c>
      <c r="O7" s="267" t="s">
        <v>162</v>
      </c>
      <c r="P7" s="267"/>
      <c r="Q7" s="267"/>
      <c r="R7" s="267"/>
      <c r="S7" s="267"/>
    </row>
    <row r="8" spans="1:20" ht="15" customHeight="1">
      <c r="A8" s="264"/>
      <c r="B8" s="264"/>
      <c r="C8" s="264"/>
      <c r="D8" s="259" t="s">
        <v>74</v>
      </c>
      <c r="E8" s="261" t="s">
        <v>75</v>
      </c>
      <c r="F8" s="262"/>
      <c r="G8" s="263"/>
      <c r="H8" s="259" t="s">
        <v>76</v>
      </c>
      <c r="I8" s="259" t="s">
        <v>74</v>
      </c>
      <c r="J8" s="261" t="s">
        <v>75</v>
      </c>
      <c r="K8" s="262"/>
      <c r="L8" s="263"/>
      <c r="M8" s="259" t="s">
        <v>76</v>
      </c>
      <c r="N8" s="264"/>
      <c r="O8" s="259" t="s">
        <v>74</v>
      </c>
      <c r="P8" s="261" t="s">
        <v>75</v>
      </c>
      <c r="Q8" s="262"/>
      <c r="R8" s="263"/>
      <c r="S8" s="259" t="s">
        <v>76</v>
      </c>
    </row>
    <row r="9" spans="1:20" ht="214.5" customHeight="1">
      <c r="A9" s="260"/>
      <c r="B9" s="260"/>
      <c r="C9" s="260"/>
      <c r="D9" s="260"/>
      <c r="E9" s="19" t="s">
        <v>77</v>
      </c>
      <c r="F9" s="19" t="s">
        <v>78</v>
      </c>
      <c r="G9" s="19" t="s">
        <v>79</v>
      </c>
      <c r="H9" s="260"/>
      <c r="I9" s="260"/>
      <c r="J9" s="19" t="s">
        <v>77</v>
      </c>
      <c r="K9" s="19" t="s">
        <v>78</v>
      </c>
      <c r="L9" s="19" t="s">
        <v>79</v>
      </c>
      <c r="M9" s="260"/>
      <c r="N9" s="260"/>
      <c r="O9" s="260"/>
      <c r="P9" s="19" t="s">
        <v>77</v>
      </c>
      <c r="Q9" s="19" t="s">
        <v>78</v>
      </c>
      <c r="R9" s="19" t="s">
        <v>79</v>
      </c>
      <c r="S9" s="260"/>
    </row>
    <row r="10" spans="1:20" ht="23.5">
      <c r="A10" s="85" t="s">
        <v>80</v>
      </c>
      <c r="B10" s="85" t="s">
        <v>81</v>
      </c>
      <c r="C10" s="85"/>
      <c r="D10" s="85" t="s">
        <v>82</v>
      </c>
      <c r="E10" s="85" t="s">
        <v>22</v>
      </c>
      <c r="F10" s="85" t="s">
        <v>23</v>
      </c>
      <c r="G10" s="85" t="s">
        <v>24</v>
      </c>
      <c r="H10" s="85" t="s">
        <v>83</v>
      </c>
      <c r="I10" s="85" t="s">
        <v>84</v>
      </c>
      <c r="J10" s="85">
        <v>7</v>
      </c>
      <c r="K10" s="85">
        <v>8</v>
      </c>
      <c r="L10" s="85">
        <v>9</v>
      </c>
      <c r="M10" s="85">
        <v>10</v>
      </c>
      <c r="N10" s="85"/>
      <c r="O10" s="85" t="s">
        <v>85</v>
      </c>
      <c r="P10" s="85">
        <v>12</v>
      </c>
      <c r="Q10" s="85">
        <v>13</v>
      </c>
      <c r="R10" s="85">
        <v>14</v>
      </c>
      <c r="S10" s="85">
        <v>15</v>
      </c>
    </row>
    <row r="11" spans="1:20" ht="15.5">
      <c r="A11" s="86">
        <v>1</v>
      </c>
      <c r="B11" s="90" t="s">
        <v>182</v>
      </c>
      <c r="C11" s="87">
        <v>3960000</v>
      </c>
      <c r="D11" s="88">
        <f>E11+F11+G11</f>
        <v>6</v>
      </c>
      <c r="E11" s="88">
        <v>6</v>
      </c>
      <c r="F11" s="88">
        <v>0</v>
      </c>
      <c r="G11" s="88">
        <v>0</v>
      </c>
      <c r="H11" s="88">
        <f>C11/2</f>
        <v>1980000</v>
      </c>
      <c r="I11" s="88">
        <f>J11+K11+L11</f>
        <v>6</v>
      </c>
      <c r="J11" s="88">
        <v>6</v>
      </c>
      <c r="K11" s="88">
        <v>0</v>
      </c>
      <c r="L11" s="88">
        <v>0</v>
      </c>
      <c r="M11" s="88">
        <f>C11</f>
        <v>3960000</v>
      </c>
      <c r="N11" s="88">
        <f>M11-H11</f>
        <v>1980000</v>
      </c>
      <c r="O11" s="88">
        <f>P11+Q11+R11</f>
        <v>6</v>
      </c>
      <c r="P11" s="88">
        <v>6</v>
      </c>
      <c r="Q11" s="88">
        <v>0</v>
      </c>
      <c r="R11" s="88">
        <v>0</v>
      </c>
      <c r="S11" s="87">
        <v>3960000</v>
      </c>
    </row>
    <row r="12" spans="1:20" ht="15.5">
      <c r="A12" s="86">
        <v>2</v>
      </c>
      <c r="B12" s="90" t="s">
        <v>183</v>
      </c>
      <c r="C12" s="88">
        <v>3300000</v>
      </c>
      <c r="D12" s="88">
        <f t="shared" ref="D12:D13" si="0">E12+F12+G12</f>
        <v>5</v>
      </c>
      <c r="E12" s="88">
        <v>5</v>
      </c>
      <c r="F12" s="88">
        <v>0</v>
      </c>
      <c r="G12" s="88">
        <v>0</v>
      </c>
      <c r="H12" s="88">
        <f t="shared" ref="H12:H13" si="1">C12/2</f>
        <v>1650000</v>
      </c>
      <c r="I12" s="88">
        <f t="shared" ref="I12:I13" si="2">J12+K12+L12</f>
        <v>5</v>
      </c>
      <c r="J12" s="88">
        <v>5</v>
      </c>
      <c r="K12" s="88">
        <v>0</v>
      </c>
      <c r="L12" s="88">
        <v>0</v>
      </c>
      <c r="M12" s="88">
        <f t="shared" ref="M12:M13" si="3">C12</f>
        <v>3300000</v>
      </c>
      <c r="N12" s="88">
        <f t="shared" ref="N12:N13" si="4">M12-H12</f>
        <v>1650000</v>
      </c>
      <c r="O12" s="88">
        <f t="shared" ref="O12:O13" si="5">P12+Q12+R12</f>
        <v>5</v>
      </c>
      <c r="P12" s="88">
        <v>5</v>
      </c>
      <c r="Q12" s="88">
        <v>0</v>
      </c>
      <c r="R12" s="88">
        <v>0</v>
      </c>
      <c r="S12" s="88">
        <v>3300000</v>
      </c>
    </row>
    <row r="13" spans="1:20" ht="15.5">
      <c r="A13" s="86">
        <v>3</v>
      </c>
      <c r="B13" s="90" t="s">
        <v>184</v>
      </c>
      <c r="C13" s="88">
        <v>4620000</v>
      </c>
      <c r="D13" s="88">
        <f t="shared" si="0"/>
        <v>7</v>
      </c>
      <c r="E13" s="88">
        <v>7</v>
      </c>
      <c r="F13" s="88">
        <v>0</v>
      </c>
      <c r="G13" s="88">
        <v>0</v>
      </c>
      <c r="H13" s="88">
        <f t="shared" si="1"/>
        <v>2310000</v>
      </c>
      <c r="I13" s="88">
        <f t="shared" si="2"/>
        <v>7</v>
      </c>
      <c r="J13" s="88">
        <v>7</v>
      </c>
      <c r="K13" s="88">
        <v>0</v>
      </c>
      <c r="L13" s="88">
        <v>0</v>
      </c>
      <c r="M13" s="88">
        <f t="shared" si="3"/>
        <v>4620000</v>
      </c>
      <c r="N13" s="88">
        <f t="shared" si="4"/>
        <v>2310000</v>
      </c>
      <c r="O13" s="88">
        <f t="shared" si="5"/>
        <v>7</v>
      </c>
      <c r="P13" s="88">
        <v>7</v>
      </c>
      <c r="Q13" s="88">
        <v>0</v>
      </c>
      <c r="R13" s="88">
        <v>0</v>
      </c>
      <c r="S13" s="88">
        <v>4620000</v>
      </c>
    </row>
    <row r="14" spans="1:20" ht="24" customHeight="1">
      <c r="A14" s="255" t="s">
        <v>37</v>
      </c>
      <c r="B14" s="255"/>
      <c r="C14" s="89">
        <f t="shared" ref="C14:S14" si="6">SUM(C11:C13)</f>
        <v>11880000</v>
      </c>
      <c r="D14" s="89">
        <f t="shared" si="6"/>
        <v>18</v>
      </c>
      <c r="E14" s="89">
        <f t="shared" si="6"/>
        <v>18</v>
      </c>
      <c r="F14" s="89">
        <f t="shared" si="6"/>
        <v>0</v>
      </c>
      <c r="G14" s="89">
        <f t="shared" si="6"/>
        <v>0</v>
      </c>
      <c r="H14" s="89">
        <f t="shared" si="6"/>
        <v>5940000</v>
      </c>
      <c r="I14" s="89">
        <f t="shared" si="6"/>
        <v>18</v>
      </c>
      <c r="J14" s="89">
        <f t="shared" si="6"/>
        <v>18</v>
      </c>
      <c r="K14" s="89">
        <f t="shared" si="6"/>
        <v>0</v>
      </c>
      <c r="L14" s="89">
        <f t="shared" si="6"/>
        <v>0</v>
      </c>
      <c r="M14" s="89">
        <f t="shared" si="6"/>
        <v>11880000</v>
      </c>
      <c r="N14" s="89">
        <f t="shared" si="6"/>
        <v>5940000</v>
      </c>
      <c r="O14" s="89">
        <f t="shared" si="6"/>
        <v>18</v>
      </c>
      <c r="P14" s="89">
        <f t="shared" si="6"/>
        <v>18</v>
      </c>
      <c r="Q14" s="89">
        <f t="shared" si="6"/>
        <v>0</v>
      </c>
      <c r="R14" s="89">
        <f t="shared" si="6"/>
        <v>0</v>
      </c>
      <c r="S14" s="89">
        <f t="shared" si="6"/>
        <v>11880000</v>
      </c>
    </row>
    <row r="15" spans="1:20" ht="21.75" customHeight="1">
      <c r="A15" s="20"/>
      <c r="B15" s="21"/>
      <c r="C15" s="21"/>
      <c r="D15" s="21"/>
      <c r="E15" s="21"/>
      <c r="F15" s="21"/>
      <c r="G15" s="21"/>
      <c r="H15" s="21"/>
      <c r="I15" s="22" t="s">
        <v>187</v>
      </c>
      <c r="J15" s="20"/>
      <c r="K15" s="20"/>
      <c r="L15" s="20"/>
      <c r="M15" s="20"/>
      <c r="N15" s="20"/>
      <c r="O15" s="20"/>
      <c r="P15" s="20"/>
      <c r="Q15" s="20"/>
      <c r="R15" s="20"/>
      <c r="S15" s="20"/>
    </row>
    <row r="16" spans="1:20" ht="21.75" customHeight="1">
      <c r="A16" s="49"/>
      <c r="B16" s="21"/>
      <c r="C16" s="21"/>
      <c r="D16" s="21"/>
      <c r="E16" s="21"/>
      <c r="F16" s="21"/>
      <c r="G16" s="21"/>
      <c r="H16" s="21"/>
      <c r="I16" s="22" t="s">
        <v>186</v>
      </c>
      <c r="J16" s="49"/>
      <c r="K16" s="49"/>
      <c r="L16" s="49"/>
      <c r="M16" s="49"/>
      <c r="N16" s="49"/>
      <c r="O16" s="49"/>
      <c r="P16" s="49"/>
      <c r="Q16" s="49"/>
      <c r="R16" s="49"/>
      <c r="S16" s="49"/>
    </row>
    <row r="17" spans="1:19" ht="20.25" customHeight="1">
      <c r="A17" s="20"/>
      <c r="B17" s="21"/>
      <c r="C17" s="21"/>
      <c r="D17" s="21"/>
      <c r="E17" s="21"/>
      <c r="F17" s="21"/>
      <c r="G17" s="21"/>
      <c r="H17" s="21"/>
      <c r="I17" s="22" t="s">
        <v>188</v>
      </c>
      <c r="J17" s="99"/>
      <c r="K17" s="99"/>
      <c r="L17" s="99"/>
      <c r="M17" s="99"/>
      <c r="N17" s="99"/>
      <c r="O17" s="99"/>
      <c r="P17" s="99"/>
      <c r="Q17" s="103"/>
      <c r="R17" s="103"/>
      <c r="S17" s="103"/>
    </row>
    <row r="18" spans="1:19" s="23" customFormat="1" ht="20.25" customHeight="1">
      <c r="B18" s="256" t="s">
        <v>86</v>
      </c>
      <c r="C18" s="256"/>
      <c r="D18" s="25"/>
      <c r="E18" s="256"/>
      <c r="F18" s="256"/>
      <c r="G18" s="256"/>
      <c r="H18" s="24"/>
      <c r="I18" s="25"/>
      <c r="J18" s="256" t="s">
        <v>87</v>
      </c>
      <c r="K18" s="256"/>
      <c r="L18" s="256"/>
    </row>
    <row r="19" spans="1:19" s="29" customFormat="1" ht="22.5" customHeight="1">
      <c r="A19" s="26"/>
      <c r="B19" s="27"/>
      <c r="C19" s="27"/>
      <c r="D19" s="27"/>
      <c r="E19" s="27"/>
      <c r="F19" s="27"/>
      <c r="G19" s="27"/>
      <c r="H19" s="27"/>
      <c r="I19" s="28"/>
      <c r="J19" s="26"/>
      <c r="K19" s="26"/>
      <c r="L19" s="26"/>
      <c r="M19" s="26"/>
      <c r="N19" s="26"/>
      <c r="O19" s="26"/>
      <c r="P19" s="26"/>
      <c r="Q19" s="257" t="s">
        <v>88</v>
      </c>
      <c r="R19" s="257"/>
      <c r="S19" s="257"/>
    </row>
    <row r="20" spans="1:19" s="29" customFormat="1" ht="16.5">
      <c r="A20" s="26"/>
      <c r="B20" s="27"/>
      <c r="C20" s="27"/>
      <c r="D20" s="27"/>
      <c r="E20" s="27"/>
      <c r="F20" s="27"/>
      <c r="G20" s="27"/>
      <c r="H20" s="27"/>
      <c r="I20" s="28"/>
      <c r="J20" s="26"/>
      <c r="K20" s="26"/>
      <c r="L20" s="26"/>
      <c r="M20" s="26"/>
      <c r="N20" s="26"/>
      <c r="O20" s="26"/>
      <c r="P20" s="26"/>
      <c r="Q20" s="258" t="s">
        <v>89</v>
      </c>
      <c r="R20" s="258"/>
      <c r="S20" s="258"/>
    </row>
    <row r="21" spans="1:19" s="29" customFormat="1"/>
    <row r="22" spans="1:19" s="29" customFormat="1"/>
    <row r="23" spans="1:19">
      <c r="B23" s="254" t="s">
        <v>185</v>
      </c>
      <c r="C23" s="254"/>
      <c r="J23" s="254" t="s">
        <v>180</v>
      </c>
      <c r="K23" s="254"/>
      <c r="L23" s="254"/>
    </row>
  </sheetData>
  <mergeCells count="31">
    <mergeCell ref="A1:D1"/>
    <mergeCell ref="R1:S1"/>
    <mergeCell ref="A2:S2"/>
    <mergeCell ref="A3:S3"/>
    <mergeCell ref="A4:S4"/>
    <mergeCell ref="A5:S5"/>
    <mergeCell ref="A6:J6"/>
    <mergeCell ref="A7:A9"/>
    <mergeCell ref="B7:B9"/>
    <mergeCell ref="D7:H7"/>
    <mergeCell ref="I7:M7"/>
    <mergeCell ref="O7:S7"/>
    <mergeCell ref="D8:D9"/>
    <mergeCell ref="E8:G8"/>
    <mergeCell ref="H8:H9"/>
    <mergeCell ref="C7:C9"/>
    <mergeCell ref="Q19:S19"/>
    <mergeCell ref="B18:C18"/>
    <mergeCell ref="Q20:S20"/>
    <mergeCell ref="I8:I9"/>
    <mergeCell ref="J8:L8"/>
    <mergeCell ref="M8:M9"/>
    <mergeCell ref="O8:O9"/>
    <mergeCell ref="P8:R8"/>
    <mergeCell ref="S8:S9"/>
    <mergeCell ref="N7:N9"/>
    <mergeCell ref="B23:C23"/>
    <mergeCell ref="J23:L23"/>
    <mergeCell ref="A14:B14"/>
    <mergeCell ref="E18:G18"/>
    <mergeCell ref="J18:L18"/>
  </mergeCells>
  <pageMargins left="0.23622047244094491" right="0.19685039370078741" top="3.937007874015748E-2" bottom="0" header="0.31496062992125984" footer="0.31496062992125984"/>
  <pageSetup paperSize="9"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workbookViewId="0">
      <selection activeCell="D7" sqref="D7"/>
    </sheetView>
  </sheetViews>
  <sheetFormatPr defaultColWidth="9.08984375" defaultRowHeight="18" customHeight="1"/>
  <cols>
    <col min="1" max="1" width="42.1796875" style="8" customWidth="1"/>
    <col min="2" max="2" width="26.453125" style="8" customWidth="1"/>
    <col min="3" max="3" width="36.90625" style="8" customWidth="1"/>
    <col min="4" max="4" width="26.81640625" style="8" customWidth="1"/>
    <col min="5" max="16384" width="9.08984375" style="8"/>
  </cols>
  <sheetData>
    <row r="1" spans="1:8" ht="24" customHeight="1">
      <c r="A1" s="10" t="s">
        <v>264</v>
      </c>
      <c r="B1" s="115"/>
      <c r="C1" s="204" t="s">
        <v>257</v>
      </c>
      <c r="D1" s="204"/>
    </row>
    <row r="2" spans="1:8" ht="18" customHeight="1">
      <c r="A2" s="10"/>
      <c r="B2" s="115"/>
      <c r="C2" s="151"/>
      <c r="D2" s="151"/>
    </row>
    <row r="3" spans="1:8" ht="36" customHeight="1">
      <c r="A3" s="208" t="s">
        <v>282</v>
      </c>
      <c r="B3" s="208"/>
      <c r="C3" s="208"/>
      <c r="D3" s="208"/>
    </row>
    <row r="4" spans="1:8" ht="25.25" customHeight="1">
      <c r="A4" s="207" t="s">
        <v>283</v>
      </c>
      <c r="B4" s="207"/>
      <c r="C4" s="207"/>
      <c r="D4" s="207"/>
    </row>
    <row r="5" spans="1:8" ht="26.25" customHeight="1">
      <c r="C5" s="202"/>
      <c r="D5" s="202" t="s">
        <v>92</v>
      </c>
    </row>
    <row r="6" spans="1:8" ht="39" customHeight="1">
      <c r="A6" s="7" t="s">
        <v>1</v>
      </c>
      <c r="B6" s="7" t="s">
        <v>2</v>
      </c>
      <c r="C6" s="7" t="s">
        <v>3</v>
      </c>
      <c r="D6" s="7" t="s">
        <v>2</v>
      </c>
    </row>
    <row r="7" spans="1:8" ht="39" customHeight="1">
      <c r="A7" s="53" t="s">
        <v>4</v>
      </c>
      <c r="B7" s="59">
        <f>B8+B9+B10+B13</f>
        <v>334300</v>
      </c>
      <c r="C7" s="53" t="s">
        <v>6</v>
      </c>
      <c r="D7" s="59">
        <f>D8+D9+D10+D13+D11</f>
        <v>334300</v>
      </c>
      <c r="G7" s="114"/>
    </row>
    <row r="8" spans="1:8" ht="45" customHeight="1">
      <c r="A8" s="58" t="s">
        <v>5</v>
      </c>
      <c r="B8" s="59">
        <f>'104'!E11</f>
        <v>2258</v>
      </c>
      <c r="C8" s="58" t="s">
        <v>7</v>
      </c>
      <c r="D8" s="59">
        <f>'105'!F9</f>
        <v>21113</v>
      </c>
    </row>
    <row r="9" spans="1:8" ht="45" customHeight="1">
      <c r="A9" s="58" t="s">
        <v>8</v>
      </c>
      <c r="B9" s="59">
        <f>'104'!E20</f>
        <v>46666</v>
      </c>
      <c r="C9" s="58" t="s">
        <v>9</v>
      </c>
      <c r="D9" s="59">
        <f>'105'!G9-D10-D11</f>
        <v>297798</v>
      </c>
    </row>
    <row r="10" spans="1:8" ht="31.5" customHeight="1">
      <c r="A10" s="58" t="s">
        <v>10</v>
      </c>
      <c r="B10" s="59">
        <f>B11+B12</f>
        <v>285376</v>
      </c>
      <c r="C10" s="58" t="s">
        <v>13</v>
      </c>
      <c r="D10" s="59">
        <f>'105'!G21</f>
        <v>7701</v>
      </c>
    </row>
    <row r="11" spans="1:8" ht="31.5" customHeight="1">
      <c r="A11" s="58" t="s">
        <v>11</v>
      </c>
      <c r="B11" s="59">
        <f>'104'!E37</f>
        <v>266806</v>
      </c>
      <c r="C11" s="58" t="s">
        <v>262</v>
      </c>
      <c r="D11" s="59">
        <f>'105'!G24</f>
        <v>7688</v>
      </c>
    </row>
    <row r="12" spans="1:8" ht="31.5" customHeight="1">
      <c r="A12" s="58" t="s">
        <v>12</v>
      </c>
      <c r="B12" s="130">
        <f>'104'!E38</f>
        <v>18570</v>
      </c>
      <c r="C12" s="58"/>
      <c r="D12" s="59"/>
    </row>
    <row r="13" spans="1:8" ht="31.5" customHeight="1">
      <c r="A13" s="58" t="s">
        <v>14</v>
      </c>
      <c r="B13" s="59">
        <v>0</v>
      </c>
      <c r="C13" s="58"/>
      <c r="D13" s="59"/>
    </row>
    <row r="14" spans="1:8" ht="65.25" customHeight="1">
      <c r="A14" s="209" t="s">
        <v>34</v>
      </c>
      <c r="B14" s="209"/>
      <c r="C14" s="209"/>
      <c r="D14" s="209"/>
      <c r="F14" s="114"/>
    </row>
    <row r="15" spans="1:8" ht="18" customHeight="1">
      <c r="A15" s="5"/>
      <c r="C15" s="206"/>
      <c r="D15" s="206"/>
    </row>
    <row r="16" spans="1:8" ht="18" customHeight="1">
      <c r="A16" s="210"/>
      <c r="B16" s="210"/>
      <c r="C16" s="205"/>
      <c r="D16" s="205"/>
      <c r="E16" s="125"/>
      <c r="F16" s="125"/>
      <c r="G16" s="125"/>
      <c r="H16" s="92"/>
    </row>
    <row r="17" spans="1:8" ht="18" customHeight="1">
      <c r="A17" s="81"/>
      <c r="B17" s="81"/>
      <c r="C17" s="210"/>
      <c r="D17" s="210"/>
      <c r="E17" s="91"/>
      <c r="F17" s="91"/>
      <c r="G17" s="91"/>
      <c r="H17" s="80"/>
    </row>
    <row r="18" spans="1:8" ht="18" customHeight="1">
      <c r="A18" s="79"/>
      <c r="B18" s="79"/>
      <c r="C18" s="211"/>
      <c r="D18" s="211"/>
      <c r="E18" s="211"/>
      <c r="F18" s="211"/>
      <c r="G18" s="211"/>
      <c r="H18" s="80"/>
    </row>
    <row r="19" spans="1:8" ht="18" customHeight="1">
      <c r="A19" s="79"/>
      <c r="B19" s="79"/>
      <c r="C19" s="1"/>
      <c r="D19" s="1"/>
      <c r="E19" s="1"/>
      <c r="F19" s="1"/>
      <c r="G19" s="1"/>
      <c r="H19" s="80"/>
    </row>
    <row r="20" spans="1:8" ht="18" customHeight="1">
      <c r="B20" s="55"/>
      <c r="C20"/>
      <c r="D20"/>
      <c r="E20"/>
      <c r="F20"/>
      <c r="G20"/>
      <c r="H20" s="80"/>
    </row>
    <row r="21" spans="1:8" ht="18" customHeight="1">
      <c r="C21"/>
      <c r="D21"/>
      <c r="E21"/>
      <c r="F21"/>
      <c r="G21"/>
      <c r="H21" s="83"/>
    </row>
    <row r="22" spans="1:8" ht="18" customHeight="1">
      <c r="A22" s="210"/>
      <c r="B22" s="210"/>
      <c r="C22" s="210"/>
      <c r="D22" s="210"/>
      <c r="E22" s="91"/>
      <c r="F22" s="91"/>
      <c r="G22" s="91"/>
    </row>
  </sheetData>
  <mergeCells count="11">
    <mergeCell ref="C17:D17"/>
    <mergeCell ref="C22:D22"/>
    <mergeCell ref="A16:B16"/>
    <mergeCell ref="A22:B22"/>
    <mergeCell ref="C18:G18"/>
    <mergeCell ref="C1:D1"/>
    <mergeCell ref="C16:D16"/>
    <mergeCell ref="C15:D15"/>
    <mergeCell ref="A4:D4"/>
    <mergeCell ref="A3:D3"/>
    <mergeCell ref="A14:D14"/>
  </mergeCells>
  <phoneticPr fontId="9" type="noConversion"/>
  <pageMargins left="0.73" right="0.27" top="0.5" bottom="0.48" header="0.5" footer="0.5"/>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4" workbookViewId="0">
      <selection activeCell="G38" sqref="G38"/>
    </sheetView>
  </sheetViews>
  <sheetFormatPr defaultColWidth="9.08984375" defaultRowHeight="18" customHeight="1"/>
  <cols>
    <col min="1" max="1" width="68.08984375" style="140" customWidth="1"/>
    <col min="2" max="3" width="11.08984375" style="4" customWidth="1"/>
    <col min="4" max="4" width="14.08984375" style="4" customWidth="1"/>
    <col min="5" max="5" width="13.453125" style="4" customWidth="1"/>
    <col min="6" max="6" width="12" style="4" customWidth="1"/>
    <col min="7" max="7" width="9.08984375" style="4" customWidth="1"/>
    <col min="8" max="8" width="9.08984375" style="4"/>
    <col min="9" max="9" width="12.453125" style="124" customWidth="1"/>
    <col min="10" max="10" width="10.36328125" style="124" customWidth="1"/>
    <col min="11" max="16384" width="9.08984375" style="4"/>
  </cols>
  <sheetData>
    <row r="1" spans="1:10" s="9" customFormat="1" ht="22.5" customHeight="1">
      <c r="A1" s="217" t="str">
        <f>'103'!A1</f>
        <v>UBND XÃ HOÀNG VÂN</v>
      </c>
      <c r="B1" s="217"/>
      <c r="C1" s="217"/>
      <c r="E1" s="220" t="s">
        <v>258</v>
      </c>
      <c r="F1" s="220"/>
      <c r="G1" s="220"/>
      <c r="I1" s="152"/>
      <c r="J1" s="152"/>
    </row>
    <row r="2" spans="1:10" s="9" customFormat="1" ht="22.5" customHeight="1">
      <c r="A2" s="217"/>
      <c r="B2" s="217"/>
      <c r="C2" s="217"/>
      <c r="F2" s="10"/>
      <c r="G2" s="10"/>
      <c r="I2" s="152"/>
      <c r="J2" s="152"/>
    </row>
    <row r="3" spans="1:10" ht="22.5" customHeight="1">
      <c r="A3" s="208" t="s">
        <v>284</v>
      </c>
      <c r="B3" s="208"/>
      <c r="C3" s="208"/>
      <c r="D3" s="208"/>
      <c r="E3" s="208"/>
      <c r="F3" s="208"/>
      <c r="G3" s="208"/>
    </row>
    <row r="4" spans="1:10" ht="18" customHeight="1">
      <c r="A4" s="218" t="str">
        <f>'103'!A4:D4</f>
        <v>(Dự toán trình Hội đồng nhân dân Ban hành kèm theo Quyết định số:        /QĐ-UBND ngày 22/12/2025 của UBND xã)</v>
      </c>
      <c r="B4" s="218"/>
      <c r="C4" s="218"/>
      <c r="D4" s="218"/>
      <c r="E4" s="218"/>
      <c r="F4" s="218"/>
      <c r="G4" s="218"/>
    </row>
    <row r="5" spans="1:10" ht="18" customHeight="1">
      <c r="E5" s="219" t="s">
        <v>0</v>
      </c>
      <c r="F5" s="219"/>
      <c r="G5" s="219"/>
    </row>
    <row r="6" spans="1:10" ht="18" customHeight="1">
      <c r="A6" s="213" t="s">
        <v>16</v>
      </c>
      <c r="B6" s="212" t="s">
        <v>288</v>
      </c>
      <c r="C6" s="212"/>
      <c r="D6" s="212" t="s">
        <v>313</v>
      </c>
      <c r="E6" s="212"/>
      <c r="F6" s="212" t="s">
        <v>17</v>
      </c>
      <c r="G6" s="212"/>
    </row>
    <row r="7" spans="1:10" ht="18" customHeight="1">
      <c r="A7" s="214"/>
      <c r="B7" s="212"/>
      <c r="C7" s="212"/>
      <c r="D7" s="212"/>
      <c r="E7" s="212"/>
      <c r="F7" s="212" t="s">
        <v>18</v>
      </c>
      <c r="G7" s="212"/>
    </row>
    <row r="8" spans="1:10" ht="35.25" customHeight="1">
      <c r="A8" s="214"/>
      <c r="B8" s="7" t="s">
        <v>19</v>
      </c>
      <c r="C8" s="7" t="s">
        <v>20</v>
      </c>
      <c r="D8" s="7" t="s">
        <v>19</v>
      </c>
      <c r="E8" s="7" t="s">
        <v>20</v>
      </c>
      <c r="F8" s="7" t="s">
        <v>19</v>
      </c>
      <c r="G8" s="7" t="s">
        <v>20</v>
      </c>
    </row>
    <row r="9" spans="1:10" ht="18" customHeight="1">
      <c r="A9" s="215"/>
      <c r="B9" s="11" t="s">
        <v>21</v>
      </c>
      <c r="C9" s="11" t="s">
        <v>22</v>
      </c>
      <c r="D9" s="11" t="s">
        <v>23</v>
      </c>
      <c r="E9" s="11" t="s">
        <v>24</v>
      </c>
      <c r="F9" s="11" t="s">
        <v>25</v>
      </c>
      <c r="G9" s="11" t="s">
        <v>26</v>
      </c>
    </row>
    <row r="10" spans="1:10" ht="18" customHeight="1">
      <c r="A10" s="141" t="s">
        <v>4</v>
      </c>
      <c r="B10" s="116">
        <f>B11+B20+B33+B34+B35+B36</f>
        <v>383655</v>
      </c>
      <c r="C10" s="116">
        <f>C11+C20+C33+C34+C35+C36</f>
        <v>343569.5</v>
      </c>
      <c r="D10" s="116">
        <f>D11+D20+D33+D34+D35+D36</f>
        <v>348086</v>
      </c>
      <c r="E10" s="116">
        <f>E11+E20+E33+E34+E35+E36</f>
        <v>334300</v>
      </c>
      <c r="F10" s="122">
        <f>D10/B10*100</f>
        <v>90.728910088490963</v>
      </c>
      <c r="G10" s="116">
        <f>E10/C10*100</f>
        <v>97.302001487326436</v>
      </c>
    </row>
    <row r="11" spans="1:10" ht="18" customHeight="1">
      <c r="A11" s="141" t="s">
        <v>27</v>
      </c>
      <c r="B11" s="116">
        <f>SUM(B12:B19)</f>
        <v>885</v>
      </c>
      <c r="C11" s="116">
        <f>SUM(C12:C19)</f>
        <v>756</v>
      </c>
      <c r="D11" s="116">
        <f>SUM(D12:D19)</f>
        <v>2258</v>
      </c>
      <c r="E11" s="116">
        <f>SUM(E12:E19)</f>
        <v>2258</v>
      </c>
      <c r="F11" s="122">
        <f t="shared" ref="F11" si="0">D11/B11*100</f>
        <v>255.14124293785309</v>
      </c>
      <c r="G11" s="116">
        <f>E11/C11*100</f>
        <v>298.67724867724871</v>
      </c>
    </row>
    <row r="12" spans="1:10" ht="18" customHeight="1">
      <c r="A12" s="139" t="s">
        <v>223</v>
      </c>
      <c r="B12" s="203">
        <f>1051-355</f>
        <v>696</v>
      </c>
      <c r="C12" s="203">
        <f>922-355</f>
        <v>567</v>
      </c>
      <c r="D12" s="128">
        <v>630</v>
      </c>
      <c r="E12" s="128">
        <v>630</v>
      </c>
      <c r="F12" s="62">
        <f>D12/B12*100</f>
        <v>90.517241379310349</v>
      </c>
      <c r="G12" s="62">
        <f>F12</f>
        <v>90.517241379310349</v>
      </c>
    </row>
    <row r="13" spans="1:10" ht="18" customHeight="1">
      <c r="A13" s="139" t="s">
        <v>204</v>
      </c>
      <c r="B13" s="203">
        <v>59</v>
      </c>
      <c r="C13" s="203">
        <f>B13</f>
        <v>59</v>
      </c>
      <c r="D13" s="128">
        <v>578</v>
      </c>
      <c r="E13" s="128">
        <f>D13*100%</f>
        <v>578</v>
      </c>
      <c r="F13" s="62">
        <v>0</v>
      </c>
      <c r="G13" s="62">
        <f>F13</f>
        <v>0</v>
      </c>
    </row>
    <row r="14" spans="1:10" ht="18" customHeight="1">
      <c r="A14" s="139" t="s">
        <v>256</v>
      </c>
      <c r="B14" s="62">
        <v>0</v>
      </c>
      <c r="C14" s="62">
        <v>0</v>
      </c>
      <c r="D14" s="128">
        <v>0</v>
      </c>
      <c r="E14" s="128">
        <f t="shared" ref="E14:E15" si="1">D14</f>
        <v>0</v>
      </c>
      <c r="F14" s="62">
        <v>0</v>
      </c>
      <c r="G14" s="62"/>
    </row>
    <row r="15" spans="1:10" ht="18" customHeight="1">
      <c r="A15" s="139" t="s">
        <v>202</v>
      </c>
      <c r="B15" s="62">
        <v>0</v>
      </c>
      <c r="C15" s="62">
        <v>0</v>
      </c>
      <c r="D15" s="128">
        <v>0</v>
      </c>
      <c r="E15" s="128">
        <f t="shared" si="1"/>
        <v>0</v>
      </c>
      <c r="F15" s="62">
        <v>0</v>
      </c>
      <c r="G15" s="62">
        <v>0</v>
      </c>
    </row>
    <row r="16" spans="1:10" ht="18" customHeight="1">
      <c r="A16" s="139" t="s">
        <v>228</v>
      </c>
      <c r="B16" s="62">
        <v>0</v>
      </c>
      <c r="C16" s="62">
        <f>B16</f>
        <v>0</v>
      </c>
      <c r="D16" s="128">
        <v>0</v>
      </c>
      <c r="E16" s="128">
        <f>D16</f>
        <v>0</v>
      </c>
      <c r="F16" s="62">
        <v>0</v>
      </c>
      <c r="G16" s="62">
        <f>F16</f>
        <v>0</v>
      </c>
    </row>
    <row r="17" spans="1:7" ht="18" customHeight="1">
      <c r="A17" s="142" t="s">
        <v>203</v>
      </c>
      <c r="B17" s="62">
        <v>0</v>
      </c>
      <c r="C17" s="62">
        <v>0</v>
      </c>
      <c r="D17" s="128">
        <v>0</v>
      </c>
      <c r="E17" s="128">
        <v>0</v>
      </c>
      <c r="F17" s="62">
        <v>0</v>
      </c>
      <c r="G17" s="62">
        <v>0</v>
      </c>
    </row>
    <row r="18" spans="1:7" ht="18" customHeight="1">
      <c r="A18" s="139" t="s">
        <v>231</v>
      </c>
      <c r="B18" s="62">
        <v>0</v>
      </c>
      <c r="C18" s="62">
        <f>B18</f>
        <v>0</v>
      </c>
      <c r="D18" s="128">
        <v>0</v>
      </c>
      <c r="E18" s="128">
        <v>0</v>
      </c>
      <c r="F18" s="62">
        <v>0</v>
      </c>
      <c r="G18" s="62">
        <f>F18</f>
        <v>0</v>
      </c>
    </row>
    <row r="19" spans="1:7" ht="18" customHeight="1">
      <c r="A19" s="143" t="s">
        <v>227</v>
      </c>
      <c r="B19" s="62">
        <v>130</v>
      </c>
      <c r="C19" s="62">
        <f>B19</f>
        <v>130</v>
      </c>
      <c r="D19" s="128">
        <f>1000+50</f>
        <v>1050</v>
      </c>
      <c r="E19" s="128">
        <f>D19*100%</f>
        <v>1050</v>
      </c>
      <c r="F19" s="62">
        <f>D19/B19*100</f>
        <v>807.69230769230762</v>
      </c>
      <c r="G19" s="62">
        <f>F19</f>
        <v>807.69230769230762</v>
      </c>
    </row>
    <row r="20" spans="1:7" ht="18" customHeight="1">
      <c r="A20" s="141" t="s">
        <v>28</v>
      </c>
      <c r="B20" s="60">
        <f>B21+B26</f>
        <v>52351</v>
      </c>
      <c r="C20" s="60">
        <f>C21+C26</f>
        <v>12394.5</v>
      </c>
      <c r="D20" s="60">
        <f>D21+D26</f>
        <v>60452</v>
      </c>
      <c r="E20" s="60">
        <f>E21+E26</f>
        <v>46666</v>
      </c>
      <c r="F20" s="62">
        <f t="shared" ref="F20:F21" si="2">D20/B20*100</f>
        <v>115.47439399438406</v>
      </c>
      <c r="G20" s="61">
        <f>E20/C20*100</f>
        <v>376.50570817701401</v>
      </c>
    </row>
    <row r="21" spans="1:7" ht="18" customHeight="1">
      <c r="A21" s="139" t="s">
        <v>29</v>
      </c>
      <c r="B21" s="61">
        <f>SUM(B22:B25)</f>
        <v>3165</v>
      </c>
      <c r="C21" s="61">
        <f>SUM(C22:C25)</f>
        <v>2016</v>
      </c>
      <c r="D21" s="61">
        <f>SUM(D22:D25)</f>
        <v>17610</v>
      </c>
      <c r="E21" s="61">
        <f>SUM(E22:E25)</f>
        <v>9110</v>
      </c>
      <c r="F21" s="62">
        <f t="shared" si="2"/>
        <v>556.39810426540294</v>
      </c>
      <c r="G21" s="61">
        <f>E21/C21*100</f>
        <v>451.88492063492066</v>
      </c>
    </row>
    <row r="22" spans="1:7" ht="18" customHeight="1">
      <c r="A22" s="139" t="s">
        <v>205</v>
      </c>
      <c r="B22" s="62">
        <v>512</v>
      </c>
      <c r="C22" s="62">
        <f>B22</f>
        <v>512</v>
      </c>
      <c r="D22" s="128">
        <v>610</v>
      </c>
      <c r="E22" s="128">
        <f>D22*1</f>
        <v>610</v>
      </c>
      <c r="F22" s="62">
        <f>D22/B22*100</f>
        <v>119.140625</v>
      </c>
      <c r="G22" s="62">
        <f>E22/C22*100</f>
        <v>119.140625</v>
      </c>
    </row>
    <row r="23" spans="1:7" ht="18" customHeight="1">
      <c r="A23" s="139" t="s">
        <v>207</v>
      </c>
      <c r="B23" s="62">
        <v>0</v>
      </c>
      <c r="C23" s="62">
        <v>0</v>
      </c>
      <c r="D23" s="128">
        <v>0</v>
      </c>
      <c r="E23" s="128">
        <v>0</v>
      </c>
      <c r="F23" s="62">
        <v>0</v>
      </c>
      <c r="G23" s="62">
        <v>0</v>
      </c>
    </row>
    <row r="24" spans="1:7" ht="18" customHeight="1">
      <c r="A24" s="139" t="s">
        <v>206</v>
      </c>
      <c r="B24" s="62">
        <v>355</v>
      </c>
      <c r="C24" s="62">
        <f>B24</f>
        <v>355</v>
      </c>
      <c r="D24" s="128">
        <v>0</v>
      </c>
      <c r="E24" s="128">
        <v>0</v>
      </c>
      <c r="F24" s="62">
        <v>0</v>
      </c>
      <c r="G24" s="62">
        <f>F24</f>
        <v>0</v>
      </c>
    </row>
    <row r="25" spans="1:7" ht="18" customHeight="1">
      <c r="A25" s="139" t="s">
        <v>208</v>
      </c>
      <c r="B25" s="62">
        <v>2298</v>
      </c>
      <c r="C25" s="62">
        <f>B25*0.5</f>
        <v>1149</v>
      </c>
      <c r="D25" s="128">
        <v>17000</v>
      </c>
      <c r="E25" s="128">
        <f>D25*0.5</f>
        <v>8500</v>
      </c>
      <c r="F25" s="62">
        <f>D25/B25*100</f>
        <v>739.7737162750218</v>
      </c>
      <c r="G25" s="62">
        <f>F25*0.5</f>
        <v>369.8868581375109</v>
      </c>
    </row>
    <row r="26" spans="1:7" ht="18" customHeight="1">
      <c r="A26" s="139" t="s">
        <v>30</v>
      </c>
      <c r="B26" s="62">
        <f t="shared" ref="B26:C26" si="3">SUM(B27:B32)</f>
        <v>49186</v>
      </c>
      <c r="C26" s="62">
        <f t="shared" si="3"/>
        <v>10378.5</v>
      </c>
      <c r="D26" s="62">
        <f>SUM(D27:D32)</f>
        <v>42842</v>
      </c>
      <c r="E26" s="62">
        <f>SUM(E27:E32)</f>
        <v>37556</v>
      </c>
      <c r="F26" s="62">
        <f t="shared" ref="F26" si="4">D26/B26*100</f>
        <v>87.102020900256178</v>
      </c>
      <c r="G26" s="62">
        <f t="shared" ref="G26" si="5">E26/C26*100</f>
        <v>361.86346774582069</v>
      </c>
    </row>
    <row r="27" spans="1:7" ht="18" customHeight="1">
      <c r="A27" s="139" t="s">
        <v>209</v>
      </c>
      <c r="B27" s="62">
        <v>2063</v>
      </c>
      <c r="C27" s="62">
        <f>B27</f>
        <v>2063</v>
      </c>
      <c r="D27" s="128">
        <f>2000+18840</f>
        <v>20840</v>
      </c>
      <c r="E27" s="128">
        <f>D27</f>
        <v>20840</v>
      </c>
      <c r="F27" s="62">
        <f t="shared" ref="F27:F29" si="6">D27/B27*100</f>
        <v>1010.1793504604943</v>
      </c>
      <c r="G27" s="62">
        <f t="shared" ref="G27:G29" si="7">E27/C27*100</f>
        <v>1010.1793504604943</v>
      </c>
    </row>
    <row r="28" spans="1:7" ht="18" customHeight="1">
      <c r="A28" s="139" t="s">
        <v>210</v>
      </c>
      <c r="B28" s="62">
        <v>7723</v>
      </c>
      <c r="C28" s="62">
        <v>4368</v>
      </c>
      <c r="D28" s="128">
        <f>740+50+7600</f>
        <v>8390</v>
      </c>
      <c r="E28" s="128">
        <f>740+50+3850</f>
        <v>4640</v>
      </c>
      <c r="F28" s="62">
        <f t="shared" si="6"/>
        <v>108.63654020458371</v>
      </c>
      <c r="G28" s="62">
        <f t="shared" si="7"/>
        <v>106.22710622710623</v>
      </c>
    </row>
    <row r="29" spans="1:7" ht="18" customHeight="1">
      <c r="A29" s="139" t="s">
        <v>211</v>
      </c>
      <c r="B29" s="62">
        <v>39345</v>
      </c>
      <c r="C29" s="62">
        <f>B29*0.1</f>
        <v>3934.5</v>
      </c>
      <c r="D29" s="62">
        <v>10000</v>
      </c>
      <c r="E29" s="62">
        <f>D29*0.85</f>
        <v>8500</v>
      </c>
      <c r="F29" s="62">
        <f t="shared" si="6"/>
        <v>25.416190113102044</v>
      </c>
      <c r="G29" s="62">
        <f t="shared" si="7"/>
        <v>216.03761596136741</v>
      </c>
    </row>
    <row r="30" spans="1:7" ht="18" customHeight="1">
      <c r="A30" s="139" t="s">
        <v>314</v>
      </c>
      <c r="B30" s="62"/>
      <c r="C30" s="62"/>
      <c r="D30" s="62">
        <v>3550</v>
      </c>
      <c r="E30" s="62">
        <f>D30</f>
        <v>3550</v>
      </c>
      <c r="F30" s="62"/>
      <c r="G30" s="62"/>
    </row>
    <row r="31" spans="1:7" ht="18" customHeight="1">
      <c r="A31" s="139" t="s">
        <v>315</v>
      </c>
      <c r="B31" s="62"/>
      <c r="C31" s="62"/>
      <c r="D31" s="62">
        <v>62</v>
      </c>
      <c r="E31" s="62">
        <v>26</v>
      </c>
      <c r="F31" s="62"/>
      <c r="G31" s="62"/>
    </row>
    <row r="32" spans="1:7" ht="18" customHeight="1">
      <c r="A32" s="139" t="s">
        <v>316</v>
      </c>
      <c r="B32" s="62">
        <v>55</v>
      </c>
      <c r="C32" s="62">
        <v>13</v>
      </c>
      <c r="D32" s="62"/>
      <c r="E32" s="62"/>
      <c r="F32" s="62"/>
      <c r="G32" s="62"/>
    </row>
    <row r="33" spans="1:8" ht="20.25" customHeight="1">
      <c r="A33" s="141" t="s">
        <v>31</v>
      </c>
      <c r="B33" s="122">
        <v>0</v>
      </c>
      <c r="C33" s="122">
        <v>0</v>
      </c>
      <c r="D33" s="122">
        <v>0</v>
      </c>
      <c r="E33" s="122">
        <v>0</v>
      </c>
      <c r="F33" s="62">
        <v>0</v>
      </c>
      <c r="G33" s="122">
        <v>0</v>
      </c>
    </row>
    <row r="34" spans="1:8" ht="18" customHeight="1">
      <c r="A34" s="141" t="s">
        <v>14</v>
      </c>
      <c r="B34" s="122">
        <v>19211</v>
      </c>
      <c r="C34" s="122">
        <v>19211</v>
      </c>
      <c r="D34" s="122">
        <v>0</v>
      </c>
      <c r="E34" s="122">
        <v>0</v>
      </c>
      <c r="F34" s="62">
        <v>0</v>
      </c>
      <c r="G34" s="122">
        <v>0</v>
      </c>
    </row>
    <row r="35" spans="1:8" ht="18" customHeight="1">
      <c r="A35" s="141" t="s">
        <v>32</v>
      </c>
      <c r="B35" s="122">
        <v>6349</v>
      </c>
      <c r="C35" s="122">
        <v>6349</v>
      </c>
      <c r="D35" s="122">
        <v>0</v>
      </c>
      <c r="E35" s="122">
        <v>0</v>
      </c>
      <c r="F35" s="62">
        <v>0</v>
      </c>
      <c r="G35" s="122">
        <v>0</v>
      </c>
    </row>
    <row r="36" spans="1:8" ht="18" customHeight="1">
      <c r="A36" s="141" t="s">
        <v>33</v>
      </c>
      <c r="B36" s="60">
        <f>B37+B38</f>
        <v>304859</v>
      </c>
      <c r="C36" s="60">
        <f>C37+C38</f>
        <v>304859</v>
      </c>
      <c r="D36" s="60">
        <f t="shared" ref="D36" si="8">D37+D38</f>
        <v>285376</v>
      </c>
      <c r="E36" s="60">
        <f>E37+E38</f>
        <v>285376</v>
      </c>
      <c r="F36" s="62">
        <f t="shared" ref="F36:F38" si="9">D36/B36*100</f>
        <v>93.609176701360298</v>
      </c>
      <c r="G36" s="62">
        <f t="shared" ref="G36:G38" si="10">E36/C36*100</f>
        <v>93.609176701360298</v>
      </c>
    </row>
    <row r="37" spans="1:8" ht="18" customHeight="1">
      <c r="A37" s="139" t="s">
        <v>213</v>
      </c>
      <c r="B37" s="62">
        <v>27850</v>
      </c>
      <c r="C37" s="137">
        <f>B37</f>
        <v>27850</v>
      </c>
      <c r="D37" s="62">
        <v>266806</v>
      </c>
      <c r="E37" s="62">
        <f>D37*1</f>
        <v>266806</v>
      </c>
      <c r="F37" s="62">
        <f t="shared" si="9"/>
        <v>958.0107719928186</v>
      </c>
      <c r="G37" s="62">
        <f t="shared" si="10"/>
        <v>958.0107719928186</v>
      </c>
    </row>
    <row r="38" spans="1:8" ht="18" customHeight="1">
      <c r="A38" s="139" t="s">
        <v>212</v>
      </c>
      <c r="B38" s="62">
        <v>277009</v>
      </c>
      <c r="C38" s="62">
        <f>B38</f>
        <v>277009</v>
      </c>
      <c r="D38" s="62">
        <v>18570</v>
      </c>
      <c r="E38" s="62">
        <f>D38</f>
        <v>18570</v>
      </c>
      <c r="F38" s="62">
        <f t="shared" si="9"/>
        <v>6.7037533076542646</v>
      </c>
      <c r="G38" s="62">
        <f t="shared" si="10"/>
        <v>6.7037533076542646</v>
      </c>
    </row>
    <row r="39" spans="1:8" ht="18" customHeight="1">
      <c r="D39" s="216"/>
      <c r="E39" s="216"/>
      <c r="F39" s="216"/>
      <c r="G39" s="216"/>
    </row>
    <row r="40" spans="1:8" ht="18" customHeight="1">
      <c r="A40" s="144"/>
      <c r="B40" s="82"/>
      <c r="D40" s="205"/>
      <c r="E40" s="205"/>
      <c r="F40" s="205"/>
      <c r="G40" s="205"/>
      <c r="H40" s="125"/>
    </row>
    <row r="41" spans="1:8" ht="18" customHeight="1">
      <c r="D41" s="210"/>
      <c r="E41" s="210"/>
      <c r="F41" s="210"/>
      <c r="G41" s="210"/>
      <c r="H41" s="91"/>
    </row>
    <row r="42" spans="1:8" ht="18" customHeight="1">
      <c r="D42" s="126"/>
      <c r="E42" s="126"/>
      <c r="F42" s="126"/>
      <c r="G42" s="126"/>
      <c r="H42" s="126"/>
    </row>
    <row r="43" spans="1:8" ht="18" customHeight="1">
      <c r="D43" s="1"/>
      <c r="E43" s="1"/>
      <c r="F43" s="1"/>
      <c r="G43" s="1"/>
      <c r="H43" s="1"/>
    </row>
    <row r="44" spans="1:8" ht="18" customHeight="1">
      <c r="D44"/>
      <c r="E44"/>
      <c r="F44"/>
      <c r="G44"/>
      <c r="H44"/>
    </row>
    <row r="45" spans="1:8" ht="18" customHeight="1">
      <c r="D45"/>
      <c r="E45"/>
      <c r="F45"/>
      <c r="G45"/>
      <c r="H45"/>
    </row>
    <row r="46" spans="1:8" ht="18" customHeight="1">
      <c r="A46" s="144"/>
      <c r="B46" s="93"/>
      <c r="C46" s="93"/>
      <c r="D46" s="210"/>
      <c r="E46" s="210"/>
      <c r="F46" s="210"/>
      <c r="G46" s="210"/>
      <c r="H46" s="91"/>
    </row>
  </sheetData>
  <mergeCells count="15">
    <mergeCell ref="A1:C1"/>
    <mergeCell ref="A2:C2"/>
    <mergeCell ref="F6:G6"/>
    <mergeCell ref="A3:G3"/>
    <mergeCell ref="A4:G4"/>
    <mergeCell ref="E5:G5"/>
    <mergeCell ref="E1:G1"/>
    <mergeCell ref="D41:G41"/>
    <mergeCell ref="D46:G46"/>
    <mergeCell ref="F7:G7"/>
    <mergeCell ref="A6:A9"/>
    <mergeCell ref="B6:C7"/>
    <mergeCell ref="D6:E7"/>
    <mergeCell ref="D40:G40"/>
    <mergeCell ref="D39:G39"/>
  </mergeCells>
  <phoneticPr fontId="0" type="noConversion"/>
  <pageMargins left="0.56000000000000005" right="0.35" top="0.23" bottom="0.28000000000000003" header="0.25" footer="0.28000000000000003"/>
  <pageSetup paperSize="9" orientation="landscape"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opLeftCell="A6" workbookViewId="0">
      <selection activeCell="G18" sqref="G18"/>
    </sheetView>
  </sheetViews>
  <sheetFormatPr defaultRowHeight="18" customHeight="1"/>
  <cols>
    <col min="1" max="1" width="47.36328125" customWidth="1"/>
    <col min="2" max="2" width="12.08984375" customWidth="1"/>
    <col min="3" max="3" width="10" customWidth="1"/>
    <col min="4" max="4" width="11.90625" customWidth="1"/>
    <col min="5" max="5" width="12.08984375" customWidth="1"/>
    <col min="6" max="6" width="10.6328125" customWidth="1"/>
    <col min="7" max="7" width="11.54296875" customWidth="1"/>
    <col min="8" max="8" width="9.08984375" customWidth="1"/>
    <col min="9" max="9" width="6.54296875" customWidth="1"/>
    <col min="10" max="10" width="8.6328125" customWidth="1"/>
    <col min="12" max="12" width="12.90625" bestFit="1" customWidth="1"/>
    <col min="13" max="13" width="14.453125" bestFit="1" customWidth="1"/>
  </cols>
  <sheetData>
    <row r="1" spans="1:13" ht="18" customHeight="1">
      <c r="A1" s="221" t="s">
        <v>175</v>
      </c>
      <c r="B1" s="221"/>
      <c r="C1" s="221"/>
      <c r="G1" s="225" t="s">
        <v>67</v>
      </c>
      <c r="H1" s="225"/>
      <c r="I1" s="225"/>
      <c r="J1" s="225"/>
    </row>
    <row r="2" spans="1:13" ht="18" customHeight="1">
      <c r="A2" s="217" t="e">
        <f>'103'!#REF!</f>
        <v>#REF!</v>
      </c>
      <c r="B2" s="217"/>
      <c r="C2" s="217"/>
      <c r="H2" s="2"/>
    </row>
    <row r="3" spans="1:13" ht="18" customHeight="1">
      <c r="A3" s="210" t="s">
        <v>163</v>
      </c>
      <c r="B3" s="210"/>
      <c r="C3" s="210"/>
      <c r="D3" s="210"/>
      <c r="E3" s="210"/>
      <c r="F3" s="210"/>
      <c r="G3" s="210"/>
      <c r="H3" s="210"/>
      <c r="I3" s="210"/>
      <c r="J3" s="210"/>
    </row>
    <row r="4" spans="1:13" ht="17.25" customHeight="1">
      <c r="A4" s="222" t="str">
        <f>'103'!A4:D4</f>
        <v>(Dự toán trình Hội đồng nhân dân Ban hành kèm theo Quyết định số:        /QĐ-UBND ngày 22/12/2025 của UBND xã)</v>
      </c>
      <c r="B4" s="222"/>
      <c r="C4" s="222"/>
      <c r="D4" s="222"/>
      <c r="E4" s="222"/>
      <c r="F4" s="222"/>
      <c r="G4" s="222"/>
      <c r="H4" s="222"/>
      <c r="I4" s="222"/>
      <c r="J4" s="222"/>
    </row>
    <row r="5" spans="1:13" ht="15.75" customHeight="1">
      <c r="H5" s="224" t="s">
        <v>35</v>
      </c>
      <c r="I5" s="224"/>
      <c r="J5" s="224"/>
    </row>
    <row r="6" spans="1:13" ht="15" customHeight="1">
      <c r="A6" s="223" t="s">
        <v>16</v>
      </c>
      <c r="B6" s="223" t="s">
        <v>164</v>
      </c>
      <c r="C6" s="223"/>
      <c r="D6" s="223"/>
      <c r="E6" s="223" t="s">
        <v>162</v>
      </c>
      <c r="F6" s="223"/>
      <c r="G6" s="223"/>
      <c r="H6" s="223" t="s">
        <v>36</v>
      </c>
      <c r="I6" s="223"/>
      <c r="J6" s="223"/>
    </row>
    <row r="7" spans="1:13" ht="16.5" customHeight="1">
      <c r="A7" s="223"/>
      <c r="B7" s="95" t="s">
        <v>37</v>
      </c>
      <c r="C7" s="95" t="s">
        <v>38</v>
      </c>
      <c r="D7" s="95" t="s">
        <v>39</v>
      </c>
      <c r="E7" s="95" t="s">
        <v>37</v>
      </c>
      <c r="F7" s="95" t="s">
        <v>38</v>
      </c>
      <c r="G7" s="95" t="s">
        <v>39</v>
      </c>
      <c r="H7" s="95" t="s">
        <v>37</v>
      </c>
      <c r="I7" s="95" t="s">
        <v>38</v>
      </c>
      <c r="J7" s="95" t="s">
        <v>39</v>
      </c>
    </row>
    <row r="8" spans="1:13" ht="15.75" customHeight="1">
      <c r="A8" s="72">
        <v>1</v>
      </c>
      <c r="B8" s="72">
        <v>2</v>
      </c>
      <c r="C8" s="72">
        <v>3</v>
      </c>
      <c r="D8" s="72">
        <v>4</v>
      </c>
      <c r="E8" s="72">
        <v>5</v>
      </c>
      <c r="F8" s="72">
        <v>6</v>
      </c>
      <c r="G8" s="72">
        <v>7</v>
      </c>
      <c r="H8" s="72" t="s">
        <v>40</v>
      </c>
      <c r="I8" s="72" t="s">
        <v>41</v>
      </c>
      <c r="J8" s="72" t="s">
        <v>42</v>
      </c>
    </row>
    <row r="9" spans="1:13" ht="18" customHeight="1">
      <c r="A9" s="65" t="s">
        <v>6</v>
      </c>
      <c r="B9" s="60">
        <f t="shared" ref="B9:G9" si="0">B10+B13+B14+B15+B16+B17++B18+B19+B20+B26+B37+B42+B43</f>
        <v>4351000</v>
      </c>
      <c r="C9" s="60">
        <f t="shared" si="0"/>
        <v>252000</v>
      </c>
      <c r="D9" s="60">
        <f t="shared" si="0"/>
        <v>4099000</v>
      </c>
      <c r="E9" s="60">
        <f t="shared" si="0"/>
        <v>4373400</v>
      </c>
      <c r="F9" s="60">
        <f t="shared" si="0"/>
        <v>250000</v>
      </c>
      <c r="G9" s="60">
        <f t="shared" si="0"/>
        <v>4123400</v>
      </c>
      <c r="H9" s="96">
        <f>E9/B9*100</f>
        <v>100.5148241783498</v>
      </c>
      <c r="I9" s="96"/>
      <c r="J9" s="96">
        <f>G9/D9*100</f>
        <v>100.59526713832642</v>
      </c>
      <c r="L9" s="119">
        <f>'104'!E10-'TH DT CHI NS XÃ (lưu)'!E9</f>
        <v>-4039100</v>
      </c>
      <c r="M9" s="120" t="s">
        <v>218</v>
      </c>
    </row>
    <row r="10" spans="1:13" ht="18" customHeight="1">
      <c r="A10" s="66" t="s">
        <v>191</v>
      </c>
      <c r="B10" s="61">
        <f t="shared" ref="B10:G10" si="1">SUM(B11:B12)</f>
        <v>352500</v>
      </c>
      <c r="C10" s="61">
        <f t="shared" si="1"/>
        <v>0</v>
      </c>
      <c r="D10" s="61">
        <f t="shared" si="1"/>
        <v>352500</v>
      </c>
      <c r="E10" s="61">
        <f t="shared" si="1"/>
        <v>355000</v>
      </c>
      <c r="F10" s="61">
        <f t="shared" si="1"/>
        <v>0</v>
      </c>
      <c r="G10" s="61">
        <f t="shared" si="1"/>
        <v>355000</v>
      </c>
      <c r="H10" s="97">
        <f>E10/B10*100</f>
        <v>100.70921985815602</v>
      </c>
      <c r="I10" s="97"/>
      <c r="J10" s="97">
        <f>G10/D10*100</f>
        <v>100.70921985815602</v>
      </c>
      <c r="L10" s="107">
        <f>D11-E11</f>
        <v>0</v>
      </c>
    </row>
    <row r="11" spans="1:13" ht="18" customHeight="1">
      <c r="A11" s="105" t="s">
        <v>234</v>
      </c>
      <c r="B11" s="61">
        <v>330000</v>
      </c>
      <c r="C11" s="61">
        <v>0</v>
      </c>
      <c r="D11" s="62">
        <v>330000</v>
      </c>
      <c r="E11" s="61">
        <f>F11+G11</f>
        <v>330000</v>
      </c>
      <c r="F11" s="61">
        <v>0</v>
      </c>
      <c r="G11" s="62">
        <v>330000</v>
      </c>
      <c r="H11" s="97">
        <f t="shared" ref="H11:H42" si="2">E11/B11*100</f>
        <v>100</v>
      </c>
      <c r="I11" s="97"/>
      <c r="J11" s="97">
        <f t="shared" ref="J11:J42" si="3">G11/D11*100</f>
        <v>100</v>
      </c>
      <c r="L11" s="118">
        <v>-35760</v>
      </c>
      <c r="M11" s="117" t="s">
        <v>214</v>
      </c>
    </row>
    <row r="12" spans="1:13" ht="18" customHeight="1">
      <c r="A12" s="105" t="s">
        <v>235</v>
      </c>
      <c r="B12" s="61">
        <v>22500</v>
      </c>
      <c r="C12" s="61"/>
      <c r="D12" s="128">
        <v>22500</v>
      </c>
      <c r="E12" s="61">
        <f t="shared" ref="E12:E19" si="4">F12+G12</f>
        <v>25000</v>
      </c>
      <c r="F12" s="128"/>
      <c r="G12" s="62">
        <v>25000</v>
      </c>
      <c r="H12" s="97">
        <f t="shared" ref="H12" si="5">E12/B12*100</f>
        <v>111.11111111111111</v>
      </c>
      <c r="I12" s="97"/>
      <c r="J12" s="97">
        <f t="shared" ref="J12" si="6">G12/D12*100</f>
        <v>111.11111111111111</v>
      </c>
      <c r="L12" s="118"/>
      <c r="M12" s="117"/>
    </row>
    <row r="13" spans="1:13" ht="18" customHeight="1">
      <c r="A13" s="66" t="s">
        <v>43</v>
      </c>
      <c r="B13" s="61">
        <v>0</v>
      </c>
      <c r="C13" s="61"/>
      <c r="D13" s="61"/>
      <c r="E13" s="61">
        <f t="shared" si="4"/>
        <v>20000</v>
      </c>
      <c r="F13" s="61">
        <v>20000</v>
      </c>
      <c r="G13" s="61">
        <v>0</v>
      </c>
      <c r="H13" s="97">
        <v>0</v>
      </c>
      <c r="I13" s="97"/>
      <c r="J13" s="97">
        <v>0</v>
      </c>
    </row>
    <row r="14" spans="1:13" ht="18" customHeight="1">
      <c r="A14" s="66" t="s">
        <v>44</v>
      </c>
      <c r="B14" s="61">
        <f t="shared" ref="B14" si="7">C14+D14</f>
        <v>0</v>
      </c>
      <c r="C14" s="61">
        <v>0</v>
      </c>
      <c r="D14" s="62">
        <v>0</v>
      </c>
      <c r="E14" s="61">
        <f t="shared" si="4"/>
        <v>0</v>
      </c>
      <c r="F14" s="61">
        <v>0</v>
      </c>
      <c r="G14" s="62">
        <v>0</v>
      </c>
      <c r="H14" s="97"/>
      <c r="I14" s="97"/>
      <c r="J14" s="97"/>
    </row>
    <row r="15" spans="1:13" ht="18" customHeight="1">
      <c r="A15" s="66" t="s">
        <v>192</v>
      </c>
      <c r="B15" s="61">
        <v>5000</v>
      </c>
      <c r="C15" s="61">
        <v>0</v>
      </c>
      <c r="D15" s="61">
        <v>5000</v>
      </c>
      <c r="E15" s="61">
        <f t="shared" si="4"/>
        <v>0</v>
      </c>
      <c r="F15" s="61">
        <v>0</v>
      </c>
      <c r="G15" s="61">
        <v>0</v>
      </c>
      <c r="H15" s="61">
        <v>0</v>
      </c>
      <c r="I15" s="97"/>
      <c r="J15" s="97">
        <f t="shared" si="3"/>
        <v>0</v>
      </c>
      <c r="M15" s="127" t="e">
        <f>#REF!+#REF!+#REF!+#REF!+#REF!+#REF!+#REF!+#REF!+#REF!+#REF!+#REF!+G38</f>
        <v>#REF!</v>
      </c>
    </row>
    <row r="16" spans="1:13" ht="20.25" customHeight="1">
      <c r="A16" s="66" t="s">
        <v>194</v>
      </c>
      <c r="B16" s="61">
        <v>35000</v>
      </c>
      <c r="C16" s="61">
        <v>0</v>
      </c>
      <c r="D16" s="61">
        <v>35000</v>
      </c>
      <c r="E16" s="61">
        <f t="shared" si="4"/>
        <v>35000</v>
      </c>
      <c r="F16" s="61">
        <v>0</v>
      </c>
      <c r="G16" s="61">
        <v>35000</v>
      </c>
      <c r="H16" s="97">
        <f t="shared" si="2"/>
        <v>100</v>
      </c>
      <c r="I16" s="97"/>
      <c r="J16" s="97">
        <f t="shared" si="3"/>
        <v>100</v>
      </c>
    </row>
    <row r="17" spans="1:13" ht="18" customHeight="1">
      <c r="A17" s="66" t="s">
        <v>45</v>
      </c>
      <c r="B17" s="61">
        <v>20000</v>
      </c>
      <c r="C17" s="61">
        <v>0</v>
      </c>
      <c r="D17" s="62">
        <v>20000</v>
      </c>
      <c r="E17" s="61">
        <f t="shared" si="4"/>
        <v>30000</v>
      </c>
      <c r="F17" s="61">
        <f t="shared" ref="F17" si="8">F18+F19</f>
        <v>0</v>
      </c>
      <c r="G17" s="61">
        <v>30000</v>
      </c>
      <c r="H17" s="97">
        <f t="shared" si="2"/>
        <v>150</v>
      </c>
      <c r="I17" s="97"/>
      <c r="J17" s="97">
        <f t="shared" si="3"/>
        <v>150</v>
      </c>
    </row>
    <row r="18" spans="1:13" ht="18" customHeight="1">
      <c r="A18" s="66" t="s">
        <v>229</v>
      </c>
      <c r="B18" s="61">
        <v>14500</v>
      </c>
      <c r="C18" s="61">
        <v>0</v>
      </c>
      <c r="D18" s="62">
        <v>14500</v>
      </c>
      <c r="E18" s="61">
        <f t="shared" si="4"/>
        <v>14500</v>
      </c>
      <c r="F18" s="61">
        <v>0</v>
      </c>
      <c r="G18" s="61">
        <v>14500</v>
      </c>
      <c r="H18" s="97">
        <f t="shared" si="2"/>
        <v>100</v>
      </c>
      <c r="I18" s="97"/>
      <c r="J18" s="97">
        <f t="shared" si="3"/>
        <v>100</v>
      </c>
    </row>
    <row r="19" spans="1:13" ht="18" customHeight="1">
      <c r="A19" s="66" t="s">
        <v>46</v>
      </c>
      <c r="B19" s="61">
        <v>4000</v>
      </c>
      <c r="C19" s="61">
        <v>0</v>
      </c>
      <c r="D19" s="62">
        <v>4000</v>
      </c>
      <c r="E19" s="61">
        <f t="shared" si="4"/>
        <v>0</v>
      </c>
      <c r="F19" s="61">
        <v>0</v>
      </c>
      <c r="G19" s="62">
        <v>0</v>
      </c>
      <c r="H19" s="97">
        <f t="shared" si="2"/>
        <v>0</v>
      </c>
      <c r="I19" s="97"/>
      <c r="J19" s="97">
        <f t="shared" si="3"/>
        <v>0</v>
      </c>
      <c r="M19" s="107">
        <f>'104'!E10-'TH DT CHI NS XÃ (lưu)'!G9</f>
        <v>-3789100</v>
      </c>
    </row>
    <row r="20" spans="1:13" ht="18" customHeight="1">
      <c r="A20" s="66" t="s">
        <v>47</v>
      </c>
      <c r="B20" s="61">
        <f t="shared" ref="B20:G20" si="9">SUM(B21:B25)</f>
        <v>312000</v>
      </c>
      <c r="C20" s="61">
        <f t="shared" si="9"/>
        <v>252000</v>
      </c>
      <c r="D20" s="61">
        <f t="shared" si="9"/>
        <v>60000</v>
      </c>
      <c r="E20" s="61">
        <f t="shared" si="9"/>
        <v>290000</v>
      </c>
      <c r="F20" s="61">
        <f t="shared" si="9"/>
        <v>230000</v>
      </c>
      <c r="G20" s="61">
        <f t="shared" si="9"/>
        <v>60000</v>
      </c>
      <c r="H20" s="97">
        <f t="shared" si="2"/>
        <v>92.948717948717956</v>
      </c>
      <c r="I20" s="97"/>
      <c r="J20" s="97">
        <f t="shared" si="3"/>
        <v>100</v>
      </c>
    </row>
    <row r="21" spans="1:13" ht="18" customHeight="1">
      <c r="A21" s="105" t="s">
        <v>195</v>
      </c>
      <c r="B21" s="61">
        <f>C21+D21</f>
        <v>282000</v>
      </c>
      <c r="C21" s="61">
        <v>252000</v>
      </c>
      <c r="D21" s="62">
        <v>30000</v>
      </c>
      <c r="E21" s="61">
        <f>F21+G21</f>
        <v>260000</v>
      </c>
      <c r="F21" s="136">
        <v>230000</v>
      </c>
      <c r="G21" s="61">
        <v>30000</v>
      </c>
      <c r="H21" s="97">
        <f t="shared" si="2"/>
        <v>92.198581560283685</v>
      </c>
      <c r="I21" s="97"/>
      <c r="J21" s="97">
        <f t="shared" si="3"/>
        <v>100</v>
      </c>
    </row>
    <row r="22" spans="1:13" ht="18" customHeight="1">
      <c r="A22" s="105" t="s">
        <v>236</v>
      </c>
      <c r="B22" s="61">
        <v>30000</v>
      </c>
      <c r="C22" s="61"/>
      <c r="D22" s="62">
        <v>30000</v>
      </c>
      <c r="E22" s="61">
        <f t="shared" ref="E22" si="10">F22+G22</f>
        <v>30000</v>
      </c>
      <c r="F22" s="61"/>
      <c r="G22" s="61">
        <v>30000</v>
      </c>
      <c r="H22" s="97">
        <f t="shared" ref="H22" si="11">E22/B22*100</f>
        <v>100</v>
      </c>
      <c r="I22" s="97"/>
      <c r="J22" s="97">
        <f t="shared" ref="J22" si="12">G22/D22*100</f>
        <v>100</v>
      </c>
    </row>
    <row r="23" spans="1:13" ht="18" customHeight="1">
      <c r="A23" s="105" t="s">
        <v>237</v>
      </c>
      <c r="B23" s="61">
        <v>0</v>
      </c>
      <c r="C23" s="61"/>
      <c r="D23" s="62">
        <v>0</v>
      </c>
      <c r="E23" s="61">
        <v>0</v>
      </c>
      <c r="F23" s="61"/>
      <c r="G23" s="61">
        <v>0</v>
      </c>
      <c r="H23" s="97">
        <v>0</v>
      </c>
      <c r="I23" s="97"/>
      <c r="J23" s="97">
        <v>0</v>
      </c>
    </row>
    <row r="24" spans="1:13" ht="18" customHeight="1">
      <c r="A24" s="105" t="s">
        <v>238</v>
      </c>
      <c r="B24" s="61">
        <v>0</v>
      </c>
      <c r="C24" s="61"/>
      <c r="D24" s="61">
        <v>0</v>
      </c>
      <c r="E24" s="61">
        <v>0</v>
      </c>
      <c r="F24" s="61"/>
      <c r="G24" s="61">
        <v>0</v>
      </c>
      <c r="H24" s="97">
        <v>0</v>
      </c>
      <c r="I24" s="97"/>
      <c r="J24" s="97">
        <v>0</v>
      </c>
    </row>
    <row r="25" spans="1:13" ht="18" customHeight="1">
      <c r="A25" s="105" t="s">
        <v>239</v>
      </c>
      <c r="B25" s="61">
        <v>0</v>
      </c>
      <c r="C25" s="61"/>
      <c r="D25" s="61">
        <v>0</v>
      </c>
      <c r="E25" s="61">
        <v>0</v>
      </c>
      <c r="F25" s="61"/>
      <c r="G25" s="61">
        <v>0</v>
      </c>
      <c r="H25" s="97">
        <v>0</v>
      </c>
      <c r="I25" s="97"/>
      <c r="J25" s="97">
        <v>0</v>
      </c>
    </row>
    <row r="26" spans="1:13" ht="18" customHeight="1">
      <c r="A26" s="104" t="s">
        <v>190</v>
      </c>
      <c r="B26" s="61">
        <f t="shared" ref="B26:G26" si="13">B28+B29+B30+B31+B32+B33+B34+B35+B36</f>
        <v>3257500</v>
      </c>
      <c r="C26" s="61">
        <f t="shared" si="13"/>
        <v>0</v>
      </c>
      <c r="D26" s="61">
        <f t="shared" si="13"/>
        <v>3257500</v>
      </c>
      <c r="E26" s="61">
        <f t="shared" si="13"/>
        <v>3301300</v>
      </c>
      <c r="F26" s="61">
        <f t="shared" si="13"/>
        <v>0</v>
      </c>
      <c r="G26" s="61">
        <f t="shared" si="13"/>
        <v>3301300</v>
      </c>
      <c r="H26" s="97">
        <f t="shared" si="2"/>
        <v>101.34458940905601</v>
      </c>
      <c r="I26" s="97"/>
      <c r="J26" s="97">
        <f t="shared" si="3"/>
        <v>101.34458940905601</v>
      </c>
    </row>
    <row r="27" spans="1:13" ht="18" customHeight="1">
      <c r="A27" s="67" t="s">
        <v>48</v>
      </c>
      <c r="B27" s="128">
        <v>2220000</v>
      </c>
      <c r="C27" s="128">
        <v>0</v>
      </c>
      <c r="D27" s="128">
        <v>2220000</v>
      </c>
      <c r="E27" s="128">
        <f>F27+G27</f>
        <v>2382800</v>
      </c>
      <c r="F27" s="128">
        <v>0</v>
      </c>
      <c r="G27" s="128">
        <f>1982800+400000</f>
        <v>2382800</v>
      </c>
      <c r="H27" s="97">
        <f>E27/B27*100</f>
        <v>107.33333333333333</v>
      </c>
      <c r="I27" s="97"/>
      <c r="J27" s="97">
        <f t="shared" si="3"/>
        <v>107.33333333333333</v>
      </c>
      <c r="L27">
        <f>93600-40000</f>
        <v>53600</v>
      </c>
    </row>
    <row r="28" spans="1:13" ht="18" customHeight="1">
      <c r="A28" s="66" t="s">
        <v>49</v>
      </c>
      <c r="B28" s="61">
        <v>2802400</v>
      </c>
      <c r="C28" s="61"/>
      <c r="D28" s="61">
        <v>2802400</v>
      </c>
      <c r="E28" s="128">
        <f>F28+G28</f>
        <v>2980800</v>
      </c>
      <c r="F28" s="62">
        <v>0</v>
      </c>
      <c r="G28" s="62">
        <f>25000+2955800</f>
        <v>2980800</v>
      </c>
      <c r="H28" s="97">
        <f t="shared" si="2"/>
        <v>106.36597202397944</v>
      </c>
      <c r="I28" s="97"/>
      <c r="J28" s="97">
        <f t="shared" si="3"/>
        <v>106.36597202397944</v>
      </c>
    </row>
    <row r="29" spans="1:13" ht="42" customHeight="1">
      <c r="A29" s="66" t="s">
        <v>252</v>
      </c>
      <c r="B29" s="61">
        <v>345000</v>
      </c>
      <c r="C29" s="61">
        <v>0</v>
      </c>
      <c r="D29" s="61">
        <v>345000</v>
      </c>
      <c r="E29" s="128">
        <f>F29+G29</f>
        <v>129000</v>
      </c>
      <c r="F29" s="62"/>
      <c r="G29" s="62">
        <v>129000</v>
      </c>
      <c r="H29" s="97">
        <f t="shared" si="2"/>
        <v>37.391304347826086</v>
      </c>
      <c r="I29" s="97"/>
      <c r="J29" s="97">
        <f t="shared" si="3"/>
        <v>37.391304347826086</v>
      </c>
    </row>
    <row r="30" spans="1:13" ht="36.75" customHeight="1">
      <c r="A30" s="66" t="s">
        <v>253</v>
      </c>
      <c r="B30" s="61">
        <v>47500</v>
      </c>
      <c r="C30" s="62"/>
      <c r="D30" s="61">
        <v>47500</v>
      </c>
      <c r="E30" s="128">
        <f>F30+G30</f>
        <v>63900</v>
      </c>
      <c r="F30" s="62">
        <v>0</v>
      </c>
      <c r="G30" s="62">
        <v>63900</v>
      </c>
      <c r="H30" s="97">
        <f t="shared" si="2"/>
        <v>134.5263157894737</v>
      </c>
      <c r="I30" s="97"/>
      <c r="J30" s="97">
        <f t="shared" si="3"/>
        <v>134.5263157894737</v>
      </c>
    </row>
    <row r="31" spans="1:13" ht="18" customHeight="1">
      <c r="A31" s="66" t="s">
        <v>50</v>
      </c>
      <c r="B31" s="61">
        <v>13000</v>
      </c>
      <c r="C31" s="61">
        <v>0</v>
      </c>
      <c r="D31" s="62">
        <v>13000</v>
      </c>
      <c r="E31" s="61">
        <f>F31+G31</f>
        <v>18500</v>
      </c>
      <c r="F31" s="61">
        <v>0</v>
      </c>
      <c r="G31" s="62">
        <v>18500</v>
      </c>
      <c r="H31" s="97">
        <f t="shared" si="2"/>
        <v>142.30769230769232</v>
      </c>
      <c r="I31" s="97"/>
      <c r="J31" s="97">
        <f t="shared" si="3"/>
        <v>142.30769230769232</v>
      </c>
    </row>
    <row r="32" spans="1:13" ht="18" customHeight="1">
      <c r="A32" s="66" t="s">
        <v>241</v>
      </c>
      <c r="B32" s="61">
        <f t="shared" ref="B32:B36" si="14">C32+D32</f>
        <v>9000</v>
      </c>
      <c r="C32" s="61">
        <v>0</v>
      </c>
      <c r="D32" s="62">
        <v>9000</v>
      </c>
      <c r="E32" s="61">
        <f t="shared" ref="E32:E36" si="15">F32+G32</f>
        <v>34500</v>
      </c>
      <c r="F32" s="61">
        <v>0</v>
      </c>
      <c r="G32" s="62">
        <v>34500</v>
      </c>
      <c r="H32" s="97">
        <f t="shared" si="2"/>
        <v>383.33333333333337</v>
      </c>
      <c r="I32" s="97"/>
      <c r="J32" s="97">
        <f t="shared" si="3"/>
        <v>383.33333333333337</v>
      </c>
    </row>
    <row r="33" spans="1:13" ht="18" customHeight="1">
      <c r="A33" s="66" t="s">
        <v>51</v>
      </c>
      <c r="B33" s="61">
        <f t="shared" si="14"/>
        <v>9000</v>
      </c>
      <c r="C33" s="61">
        <v>0</v>
      </c>
      <c r="D33" s="62">
        <v>9000</v>
      </c>
      <c r="E33" s="61">
        <f t="shared" si="15"/>
        <v>14500</v>
      </c>
      <c r="F33" s="61">
        <v>0</v>
      </c>
      <c r="G33" s="62">
        <v>14500</v>
      </c>
      <c r="H33" s="97">
        <f t="shared" si="2"/>
        <v>161.11111111111111</v>
      </c>
      <c r="I33" s="97"/>
      <c r="J33" s="97">
        <f t="shared" si="3"/>
        <v>161.11111111111111</v>
      </c>
    </row>
    <row r="34" spans="1:13" ht="18" customHeight="1">
      <c r="A34" s="66" t="s">
        <v>240</v>
      </c>
      <c r="B34" s="61">
        <f t="shared" si="14"/>
        <v>19000</v>
      </c>
      <c r="C34" s="61">
        <v>0</v>
      </c>
      <c r="D34" s="62">
        <v>19000</v>
      </c>
      <c r="E34" s="61">
        <f t="shared" si="15"/>
        <v>24500</v>
      </c>
      <c r="F34" s="61">
        <v>0</v>
      </c>
      <c r="G34" s="62">
        <v>24500</v>
      </c>
      <c r="H34" s="97">
        <f t="shared" si="2"/>
        <v>128.94736842105263</v>
      </c>
      <c r="I34" s="97"/>
      <c r="J34" s="97">
        <f t="shared" si="3"/>
        <v>128.94736842105263</v>
      </c>
    </row>
    <row r="35" spans="1:13" ht="18" customHeight="1">
      <c r="A35" s="66" t="s">
        <v>242</v>
      </c>
      <c r="B35" s="61">
        <f t="shared" si="14"/>
        <v>12600</v>
      </c>
      <c r="C35" s="62"/>
      <c r="D35" s="62">
        <v>12600</v>
      </c>
      <c r="E35" s="61">
        <f t="shared" si="15"/>
        <v>35600</v>
      </c>
      <c r="F35" s="61">
        <v>0</v>
      </c>
      <c r="G35" s="62">
        <f>21300+14300</f>
        <v>35600</v>
      </c>
      <c r="H35" s="97">
        <f t="shared" ref="H35" si="16">E35/B35*100</f>
        <v>282.53968253968253</v>
      </c>
      <c r="I35" s="97"/>
      <c r="J35" s="97">
        <f t="shared" ref="J35" si="17">G35/D35*100</f>
        <v>282.53968253968253</v>
      </c>
    </row>
    <row r="36" spans="1:13" ht="18" customHeight="1">
      <c r="A36" s="66" t="s">
        <v>189</v>
      </c>
      <c r="B36" s="61">
        <f t="shared" si="14"/>
        <v>0</v>
      </c>
      <c r="C36" s="62">
        <v>0</v>
      </c>
      <c r="D36" s="62">
        <v>0</v>
      </c>
      <c r="E36" s="61">
        <f t="shared" si="15"/>
        <v>0</v>
      </c>
      <c r="F36" s="61">
        <v>0</v>
      </c>
      <c r="G36" s="62">
        <v>0</v>
      </c>
      <c r="H36" s="97">
        <v>0</v>
      </c>
      <c r="I36" s="97"/>
      <c r="J36" s="97">
        <v>0</v>
      </c>
    </row>
    <row r="37" spans="1:13" ht="18" customHeight="1">
      <c r="A37" s="66" t="s">
        <v>52</v>
      </c>
      <c r="B37" s="61">
        <f t="shared" ref="B37:C37" si="18">SUM(B38:B41)</f>
        <v>245000</v>
      </c>
      <c r="C37" s="61">
        <f t="shared" si="18"/>
        <v>0</v>
      </c>
      <c r="D37" s="62">
        <f>SUM(D38:D41)</f>
        <v>245000</v>
      </c>
      <c r="E37" s="61">
        <f t="shared" ref="E37:F37" si="19">SUM(E38:E41)</f>
        <v>224000</v>
      </c>
      <c r="F37" s="61">
        <f t="shared" si="19"/>
        <v>0</v>
      </c>
      <c r="G37" s="62">
        <f>SUM(G38:G41)</f>
        <v>224000</v>
      </c>
      <c r="H37" s="97">
        <f t="shared" ref="H37" si="20">SUM(H38:H41)</f>
        <v>187.61904761904762</v>
      </c>
      <c r="I37" s="97"/>
      <c r="J37" s="97">
        <f t="shared" si="3"/>
        <v>91.428571428571431</v>
      </c>
      <c r="L37" s="107">
        <f>G37</f>
        <v>224000</v>
      </c>
    </row>
    <row r="38" spans="1:13" ht="33.75" customHeight="1">
      <c r="A38" s="104" t="s">
        <v>193</v>
      </c>
      <c r="B38" s="61">
        <f t="shared" ref="B38:B40" si="21">C38+D38</f>
        <v>210000</v>
      </c>
      <c r="C38" s="61">
        <v>0</v>
      </c>
      <c r="D38" s="62">
        <v>210000</v>
      </c>
      <c r="E38" s="61">
        <f>F38+G38</f>
        <v>190000</v>
      </c>
      <c r="F38" s="61">
        <v>0</v>
      </c>
      <c r="G38" s="128">
        <v>190000</v>
      </c>
      <c r="H38" s="97">
        <f t="shared" si="2"/>
        <v>90.476190476190482</v>
      </c>
      <c r="I38" s="97"/>
      <c r="J38" s="97">
        <f t="shared" si="3"/>
        <v>90.476190476190482</v>
      </c>
      <c r="L38">
        <v>335000</v>
      </c>
    </row>
    <row r="39" spans="1:13" ht="18" customHeight="1">
      <c r="A39" s="104" t="s">
        <v>224</v>
      </c>
      <c r="B39" s="61">
        <f t="shared" si="21"/>
        <v>0</v>
      </c>
      <c r="C39" s="61">
        <v>0</v>
      </c>
      <c r="D39" s="62">
        <v>0</v>
      </c>
      <c r="E39" s="61">
        <f t="shared" ref="E39:E43" si="22">F39+G39</f>
        <v>0</v>
      </c>
      <c r="F39" s="61">
        <v>0</v>
      </c>
      <c r="G39" s="62">
        <v>0</v>
      </c>
      <c r="H39" s="97"/>
      <c r="I39" s="97"/>
      <c r="J39" s="97"/>
      <c r="L39" s="118">
        <f>L37-L38</f>
        <v>-111000</v>
      </c>
      <c r="M39" s="107">
        <f>F41-G41</f>
        <v>-34000</v>
      </c>
    </row>
    <row r="40" spans="1:13" ht="18" customHeight="1">
      <c r="A40" s="104" t="s">
        <v>215</v>
      </c>
      <c r="B40" s="61">
        <f t="shared" si="21"/>
        <v>0</v>
      </c>
      <c r="C40" s="61">
        <v>0</v>
      </c>
      <c r="D40" s="62">
        <v>0</v>
      </c>
      <c r="E40" s="61">
        <f t="shared" si="22"/>
        <v>0</v>
      </c>
      <c r="F40" s="61">
        <v>0</v>
      </c>
      <c r="G40" s="62">
        <v>0</v>
      </c>
      <c r="H40" s="97"/>
      <c r="I40" s="97"/>
      <c r="J40" s="97"/>
      <c r="M40" s="120" t="s">
        <v>217</v>
      </c>
    </row>
    <row r="41" spans="1:13" ht="20.25" customHeight="1">
      <c r="A41" s="104" t="s">
        <v>216</v>
      </c>
      <c r="B41" s="61">
        <f>C41+D41</f>
        <v>35000</v>
      </c>
      <c r="C41" s="61">
        <v>0</v>
      </c>
      <c r="D41" s="62">
        <v>35000</v>
      </c>
      <c r="E41" s="61">
        <f>F41+G41</f>
        <v>34000</v>
      </c>
      <c r="F41" s="61"/>
      <c r="G41" s="62">
        <v>34000</v>
      </c>
      <c r="H41" s="97">
        <f t="shared" ref="H41" si="23">E41/B41*100</f>
        <v>97.142857142857139</v>
      </c>
      <c r="I41" s="97"/>
      <c r="J41" s="97">
        <f t="shared" ref="J41" si="24">G41/D41*100</f>
        <v>97.142857142857139</v>
      </c>
      <c r="L41" s="107">
        <v>21000</v>
      </c>
      <c r="M41" s="121" t="s">
        <v>219</v>
      </c>
    </row>
    <row r="42" spans="1:13" ht="18" customHeight="1">
      <c r="A42" s="66" t="s">
        <v>53</v>
      </c>
      <c r="B42" s="61">
        <f>C42+D42</f>
        <v>18000</v>
      </c>
      <c r="C42" s="62">
        <v>0</v>
      </c>
      <c r="D42" s="62">
        <v>18000</v>
      </c>
      <c r="E42" s="61">
        <f>F42+G42</f>
        <v>18000</v>
      </c>
      <c r="F42" s="62"/>
      <c r="G42" s="128">
        <v>18000</v>
      </c>
      <c r="H42" s="97">
        <f t="shared" si="2"/>
        <v>100</v>
      </c>
      <c r="I42" s="97"/>
      <c r="J42" s="97">
        <f t="shared" si="3"/>
        <v>100</v>
      </c>
      <c r="L42" s="107">
        <f>G42</f>
        <v>18000</v>
      </c>
      <c r="M42" s="121" t="s">
        <v>220</v>
      </c>
    </row>
    <row r="43" spans="1:13" ht="18" customHeight="1">
      <c r="A43" s="67" t="s">
        <v>54</v>
      </c>
      <c r="B43" s="64">
        <f t="shared" ref="B43" si="25">C43+D43</f>
        <v>87500</v>
      </c>
      <c r="C43" s="61">
        <v>0</v>
      </c>
      <c r="D43" s="63">
        <v>87500</v>
      </c>
      <c r="E43" s="64">
        <f t="shared" si="22"/>
        <v>85600</v>
      </c>
      <c r="F43" s="61">
        <v>0</v>
      </c>
      <c r="G43" s="134">
        <v>85600</v>
      </c>
      <c r="H43" s="98">
        <f t="shared" ref="H43" si="26">E43/B43*100</f>
        <v>97.828571428571436</v>
      </c>
      <c r="I43" s="98"/>
      <c r="J43" s="98">
        <f t="shared" ref="J43" si="27">G43/D43*100</f>
        <v>97.828571428571436</v>
      </c>
      <c r="M43" s="107" t="e">
        <f>#REF!-#REF!</f>
        <v>#REF!</v>
      </c>
    </row>
    <row r="44" spans="1:13" ht="18" customHeight="1">
      <c r="A44" s="67" t="s">
        <v>254</v>
      </c>
      <c r="B44" s="64"/>
      <c r="C44" s="61"/>
      <c r="D44" s="63"/>
      <c r="E44" s="64"/>
      <c r="F44" s="61"/>
      <c r="G44" s="134"/>
      <c r="H44" s="98"/>
      <c r="I44" s="98"/>
      <c r="J44" s="98"/>
      <c r="M44" s="107"/>
    </row>
    <row r="45" spans="1:13" ht="18" customHeight="1">
      <c r="A45" s="1"/>
      <c r="B45" s="1"/>
      <c r="C45" s="1"/>
      <c r="D45" s="1"/>
      <c r="E45" s="206" t="s">
        <v>249</v>
      </c>
      <c r="F45" s="206"/>
      <c r="G45" s="206"/>
      <c r="H45" s="206"/>
      <c r="I45" s="206"/>
      <c r="J45" s="206"/>
    </row>
    <row r="46" spans="1:13" ht="18" customHeight="1">
      <c r="A46" s="100" t="s">
        <v>15</v>
      </c>
      <c r="B46" s="78"/>
      <c r="C46" s="78"/>
      <c r="D46" s="78"/>
      <c r="E46" s="205" t="s">
        <v>225</v>
      </c>
      <c r="F46" s="205"/>
      <c r="G46" s="205"/>
      <c r="H46" s="205"/>
      <c r="I46" s="205"/>
      <c r="J46" s="205"/>
    </row>
    <row r="47" spans="1:13" ht="19.5" customHeight="1">
      <c r="A47" s="4"/>
      <c r="B47" s="56"/>
      <c r="C47" s="56"/>
      <c r="D47" s="56"/>
      <c r="E47" s="210" t="s">
        <v>222</v>
      </c>
      <c r="F47" s="210"/>
      <c r="G47" s="210"/>
      <c r="H47" s="210"/>
      <c r="I47" s="210"/>
      <c r="J47" s="210"/>
    </row>
    <row r="48" spans="1:13" ht="16.5" customHeight="1">
      <c r="A48" s="4"/>
      <c r="B48" s="1"/>
      <c r="C48" s="1"/>
      <c r="D48" s="1"/>
      <c r="E48" s="211"/>
      <c r="F48" s="211"/>
      <c r="G48" s="211"/>
      <c r="H48" s="211"/>
      <c r="I48" s="211"/>
      <c r="J48" s="1"/>
    </row>
    <row r="49" spans="1:10" ht="14.25" customHeight="1">
      <c r="A49" s="4"/>
      <c r="B49" s="1"/>
      <c r="C49" s="1"/>
      <c r="D49" s="1"/>
      <c r="E49" s="1"/>
      <c r="F49" s="1"/>
      <c r="G49" s="1"/>
      <c r="H49" s="1"/>
      <c r="I49" s="1"/>
      <c r="J49" s="1"/>
    </row>
    <row r="50" spans="1:10" ht="15" customHeight="1">
      <c r="A50" s="4"/>
      <c r="B50" s="55"/>
      <c r="C50" s="55"/>
      <c r="D50" s="55"/>
      <c r="J50" s="91"/>
    </row>
    <row r="51" spans="1:10" ht="14.25" customHeight="1">
      <c r="A51" s="4"/>
    </row>
    <row r="52" spans="1:10" ht="18.75" customHeight="1">
      <c r="A52" s="100">
        <f>'104'!A46</f>
        <v>0</v>
      </c>
      <c r="E52" s="210" t="s">
        <v>232</v>
      </c>
      <c r="F52" s="210"/>
      <c r="G52" s="210"/>
      <c r="H52" s="210"/>
      <c r="I52" s="210"/>
      <c r="J52" s="210"/>
    </row>
  </sheetData>
  <mergeCells count="15">
    <mergeCell ref="E47:J47"/>
    <mergeCell ref="E52:J52"/>
    <mergeCell ref="A1:C1"/>
    <mergeCell ref="A2:C2"/>
    <mergeCell ref="A3:J3"/>
    <mergeCell ref="A4:J4"/>
    <mergeCell ref="A6:A7"/>
    <mergeCell ref="B6:D6"/>
    <mergeCell ref="E6:G6"/>
    <mergeCell ref="H5:J5"/>
    <mergeCell ref="H6:J6"/>
    <mergeCell ref="E45:J45"/>
    <mergeCell ref="G1:J1"/>
    <mergeCell ref="E48:I48"/>
    <mergeCell ref="E46:J46"/>
  </mergeCells>
  <phoneticPr fontId="9" type="noConversion"/>
  <pageMargins left="0.61" right="0.32" top="0.39" bottom="0.4" header="0.38" footer="0.4"/>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4" workbookViewId="0">
      <selection activeCell="G9" sqref="G9:G21"/>
    </sheetView>
  </sheetViews>
  <sheetFormatPr defaultRowHeight="12.5"/>
  <cols>
    <col min="1" max="1" width="40.1796875" customWidth="1"/>
    <col min="2" max="2" width="12.08984375" customWidth="1"/>
    <col min="3" max="3" width="10" customWidth="1"/>
    <col min="4" max="4" width="9.90625" customWidth="1"/>
    <col min="5" max="5" width="16.54296875" customWidth="1"/>
    <col min="6" max="6" width="12.81640625" customWidth="1"/>
    <col min="7" max="7" width="12.54296875" customWidth="1"/>
    <col min="8" max="8" width="9.08984375" customWidth="1"/>
    <col min="9" max="9" width="6.54296875" customWidth="1"/>
    <col min="10" max="10" width="8.6328125" customWidth="1"/>
    <col min="12" max="12" width="14" hidden="1" customWidth="1"/>
    <col min="13" max="13" width="14.453125" hidden="1" customWidth="1"/>
    <col min="14" max="14" width="0" hidden="1" customWidth="1"/>
    <col min="16" max="16" width="16.36328125" customWidth="1"/>
  </cols>
  <sheetData>
    <row r="1" spans="1:16" ht="18" customHeight="1">
      <c r="A1" s="217" t="str">
        <f>'103'!A1</f>
        <v>UBND XÃ HOÀNG VÂN</v>
      </c>
      <c r="B1" s="217"/>
      <c r="C1" s="217"/>
      <c r="G1" s="225" t="s">
        <v>259</v>
      </c>
      <c r="H1" s="225"/>
      <c r="I1" s="225"/>
      <c r="J1" s="225"/>
    </row>
    <row r="2" spans="1:16" ht="18" customHeight="1">
      <c r="A2" s="217"/>
      <c r="B2" s="217"/>
      <c r="C2" s="217"/>
      <c r="H2" s="2"/>
    </row>
    <row r="3" spans="1:16" ht="18" customHeight="1">
      <c r="A3" s="210" t="s">
        <v>285</v>
      </c>
      <c r="B3" s="210"/>
      <c r="C3" s="210"/>
      <c r="D3" s="210"/>
      <c r="E3" s="210"/>
      <c r="F3" s="210"/>
      <c r="G3" s="210"/>
      <c r="H3" s="210"/>
      <c r="I3" s="210"/>
      <c r="J3" s="210"/>
    </row>
    <row r="4" spans="1:16" ht="19.75" customHeight="1">
      <c r="A4" s="226" t="str">
        <f>'103'!A4:D4</f>
        <v>(Dự toán trình Hội đồng nhân dân Ban hành kèm theo Quyết định số:        /QĐ-UBND ngày 22/12/2025 của UBND xã)</v>
      </c>
      <c r="B4" s="226"/>
      <c r="C4" s="226"/>
      <c r="D4" s="226"/>
      <c r="E4" s="226"/>
      <c r="F4" s="226"/>
      <c r="G4" s="226"/>
      <c r="H4" s="226"/>
      <c r="I4" s="226"/>
      <c r="J4" s="226"/>
    </row>
    <row r="5" spans="1:16" ht="15.75" customHeight="1">
      <c r="H5" s="224" t="s">
        <v>92</v>
      </c>
      <c r="I5" s="224"/>
      <c r="J5" s="224"/>
    </row>
    <row r="6" spans="1:16" ht="15" customHeight="1">
      <c r="A6" s="223" t="s">
        <v>16</v>
      </c>
      <c r="B6" s="223" t="s">
        <v>263</v>
      </c>
      <c r="C6" s="223"/>
      <c r="D6" s="223"/>
      <c r="E6" s="223" t="s">
        <v>265</v>
      </c>
      <c r="F6" s="223"/>
      <c r="G6" s="223"/>
      <c r="H6" s="223" t="s">
        <v>36</v>
      </c>
      <c r="I6" s="223"/>
      <c r="J6" s="223"/>
      <c r="O6" s="133"/>
    </row>
    <row r="7" spans="1:16" ht="16.5" customHeight="1">
      <c r="A7" s="223"/>
      <c r="B7" s="147" t="s">
        <v>37</v>
      </c>
      <c r="C7" s="147" t="s">
        <v>38</v>
      </c>
      <c r="D7" s="147" t="s">
        <v>39</v>
      </c>
      <c r="E7" s="147" t="s">
        <v>37</v>
      </c>
      <c r="F7" s="147" t="s">
        <v>38</v>
      </c>
      <c r="G7" s="147" t="s">
        <v>39</v>
      </c>
      <c r="H7" s="147" t="s">
        <v>37</v>
      </c>
      <c r="I7" s="147" t="s">
        <v>38</v>
      </c>
      <c r="J7" s="147" t="s">
        <v>39</v>
      </c>
    </row>
    <row r="8" spans="1:16" ht="15.75" customHeight="1">
      <c r="A8" s="72">
        <v>1</v>
      </c>
      <c r="B8" s="72">
        <v>2</v>
      </c>
      <c r="C8" s="72">
        <v>3</v>
      </c>
      <c r="D8" s="72">
        <v>4</v>
      </c>
      <c r="E8" s="72">
        <v>5</v>
      </c>
      <c r="F8" s="72">
        <v>6</v>
      </c>
      <c r="G8" s="72">
        <v>7</v>
      </c>
      <c r="H8" s="72" t="s">
        <v>40</v>
      </c>
      <c r="I8" s="72" t="s">
        <v>41</v>
      </c>
      <c r="J8" s="72" t="s">
        <v>42</v>
      </c>
      <c r="P8" s="165">
        <v>55430000</v>
      </c>
    </row>
    <row r="9" spans="1:16" ht="18" customHeight="1">
      <c r="A9" s="65" t="s">
        <v>6</v>
      </c>
      <c r="B9" s="60">
        <f>C9+D9</f>
        <v>238889.00000000003</v>
      </c>
      <c r="C9" s="60">
        <f>+C10+C11+C12+C13+C14++C15+C16+C17+C18+C19+C20+C21+C22+C23+C24</f>
        <v>1815</v>
      </c>
      <c r="D9" s="60">
        <f>+D10+D11+D12+D13+D14++D15+D16+D17+D18+D19+D20+D21+D22+D23+D24</f>
        <v>237074.00000000003</v>
      </c>
      <c r="E9" s="60">
        <f>F9+G9</f>
        <v>334300</v>
      </c>
      <c r="F9" s="60">
        <f>+F10+F11+F12+F13+F14++F15+F16+F17+F18+F19+F20+F21+F22+F23+F24</f>
        <v>21113</v>
      </c>
      <c r="G9" s="60">
        <f>+G10+G11+G12+G13+G14++G15+G16+G17+G18+G19+G20+G21+G22+G23+G24</f>
        <v>313187</v>
      </c>
      <c r="H9" s="96">
        <v>0</v>
      </c>
      <c r="I9" s="96"/>
      <c r="J9" s="96">
        <v>0</v>
      </c>
      <c r="L9" s="119"/>
      <c r="M9" s="120"/>
      <c r="P9" s="165">
        <v>183459000</v>
      </c>
    </row>
    <row r="10" spans="1:16" ht="18" customHeight="1">
      <c r="A10" s="138" t="s">
        <v>266</v>
      </c>
      <c r="B10" s="61">
        <f t="shared" ref="B10:B16" si="0">C10+D10</f>
        <v>132143.97</v>
      </c>
      <c r="C10" s="61">
        <v>933.84199999999998</v>
      </c>
      <c r="D10" s="61">
        <v>131210.128</v>
      </c>
      <c r="E10" s="61">
        <f t="shared" ref="E10:E19" si="1">F10+G10</f>
        <v>171100.79999999999</v>
      </c>
      <c r="F10" s="61">
        <f>4767+4000+500</f>
        <v>9267</v>
      </c>
      <c r="G10" s="61">
        <f>226+970+160637.8</f>
        <v>161833.79999999999</v>
      </c>
      <c r="H10" s="97">
        <v>0</v>
      </c>
      <c r="I10" s="97"/>
      <c r="J10" s="97">
        <v>0</v>
      </c>
      <c r="P10" s="107">
        <f>SUM(P8:P9)</f>
        <v>238889000</v>
      </c>
    </row>
    <row r="11" spans="1:16" ht="18" customHeight="1">
      <c r="A11" s="138" t="s">
        <v>267</v>
      </c>
      <c r="B11" s="61">
        <f t="shared" si="0"/>
        <v>0</v>
      </c>
      <c r="C11" s="61">
        <v>0</v>
      </c>
      <c r="D11" s="62">
        <v>0</v>
      </c>
      <c r="E11" s="61">
        <f t="shared" si="1"/>
        <v>2305.1999999999998</v>
      </c>
      <c r="F11" s="61">
        <v>0</v>
      </c>
      <c r="G11" s="62">
        <v>2305.1999999999998</v>
      </c>
      <c r="H11" s="97">
        <v>0</v>
      </c>
      <c r="I11" s="97"/>
      <c r="J11" s="97">
        <v>0</v>
      </c>
    </row>
    <row r="12" spans="1:16" ht="18" customHeight="1">
      <c r="A12" s="138" t="s">
        <v>317</v>
      </c>
      <c r="B12" s="61">
        <f t="shared" si="0"/>
        <v>3747.4959999999996</v>
      </c>
      <c r="C12" s="61">
        <v>12.22</v>
      </c>
      <c r="D12" s="61">
        <v>3735.2759999999998</v>
      </c>
      <c r="E12" s="61">
        <f t="shared" si="1"/>
        <v>1069</v>
      </c>
      <c r="F12" s="61"/>
      <c r="G12" s="61">
        <v>1069</v>
      </c>
      <c r="H12" s="97">
        <v>0</v>
      </c>
      <c r="I12" s="97"/>
      <c r="J12" s="97">
        <v>0</v>
      </c>
      <c r="M12" s="127"/>
      <c r="P12" s="107">
        <f>P10-E9</f>
        <v>238554700</v>
      </c>
    </row>
    <row r="13" spans="1:16" ht="25.75" customHeight="1">
      <c r="A13" s="138" t="s">
        <v>268</v>
      </c>
      <c r="B13" s="61">
        <f t="shared" si="0"/>
        <v>3209.5009999999997</v>
      </c>
      <c r="C13" s="61">
        <v>331.30099999999999</v>
      </c>
      <c r="D13" s="61">
        <v>2878.2</v>
      </c>
      <c r="E13" s="61">
        <f t="shared" si="1"/>
        <v>1933.6</v>
      </c>
      <c r="F13" s="61">
        <v>900</v>
      </c>
      <c r="G13" s="61">
        <v>1033.5999999999999</v>
      </c>
      <c r="H13" s="97">
        <v>0</v>
      </c>
      <c r="I13" s="97"/>
      <c r="J13" s="97">
        <v>0</v>
      </c>
    </row>
    <row r="14" spans="1:16" ht="15.5">
      <c r="A14" s="138" t="s">
        <v>269</v>
      </c>
      <c r="B14" s="61">
        <f t="shared" si="0"/>
        <v>711.5</v>
      </c>
      <c r="C14" s="61">
        <v>0</v>
      </c>
      <c r="D14" s="61">
        <v>711.5</v>
      </c>
      <c r="E14" s="61">
        <f t="shared" si="1"/>
        <v>986.2</v>
      </c>
      <c r="F14" s="61">
        <v>0</v>
      </c>
      <c r="G14" s="61">
        <v>986.2</v>
      </c>
      <c r="H14" s="97">
        <v>0</v>
      </c>
      <c r="I14" s="97"/>
      <c r="J14" s="97">
        <v>0</v>
      </c>
    </row>
    <row r="15" spans="1:16" ht="15.5">
      <c r="A15" s="138" t="s">
        <v>270</v>
      </c>
      <c r="B15" s="61">
        <f t="shared" si="0"/>
        <v>377</v>
      </c>
      <c r="C15" s="61">
        <v>0</v>
      </c>
      <c r="D15" s="61">
        <v>377</v>
      </c>
      <c r="E15" s="61">
        <f t="shared" si="1"/>
        <v>392</v>
      </c>
      <c r="F15" s="61">
        <v>0</v>
      </c>
      <c r="G15" s="61">
        <v>392</v>
      </c>
      <c r="H15" s="97">
        <v>0</v>
      </c>
      <c r="I15" s="97"/>
      <c r="J15" s="97">
        <v>0</v>
      </c>
    </row>
    <row r="16" spans="1:16" ht="15.5">
      <c r="A16" s="138" t="s">
        <v>271</v>
      </c>
      <c r="B16" s="61">
        <f t="shared" si="0"/>
        <v>2158.194</v>
      </c>
      <c r="C16" s="61">
        <v>10.494</v>
      </c>
      <c r="D16" s="62">
        <v>2147.6999999999998</v>
      </c>
      <c r="E16" s="61">
        <f t="shared" si="1"/>
        <v>9903</v>
      </c>
      <c r="F16" s="61"/>
      <c r="G16" s="61">
        <v>9903</v>
      </c>
      <c r="H16" s="97">
        <v>0</v>
      </c>
      <c r="I16" s="97"/>
      <c r="J16" s="97">
        <v>0</v>
      </c>
      <c r="M16" s="107" t="e">
        <f>'104'!E10-#REF!</f>
        <v>#REF!</v>
      </c>
    </row>
    <row r="17" spans="1:16" ht="15.5">
      <c r="A17" s="138" t="s">
        <v>272</v>
      </c>
      <c r="B17" s="61">
        <f>C17+D17</f>
        <v>14612.126</v>
      </c>
      <c r="C17" s="61">
        <v>75.954999999999998</v>
      </c>
      <c r="D17" s="61">
        <v>14536.171</v>
      </c>
      <c r="E17" s="61">
        <f t="shared" si="1"/>
        <v>18618.7</v>
      </c>
      <c r="F17" s="61">
        <f>900+10+10+10+10+50+2500+2500+2000+50</f>
        <v>8040</v>
      </c>
      <c r="G17" s="62">
        <v>10578.7</v>
      </c>
      <c r="H17" s="97">
        <v>0</v>
      </c>
      <c r="I17" s="97"/>
      <c r="J17" s="97">
        <v>0</v>
      </c>
      <c r="P17" s="165"/>
    </row>
    <row r="18" spans="1:16" ht="31">
      <c r="A18" s="138" t="s">
        <v>280</v>
      </c>
      <c r="B18" s="61">
        <f>C18+D18</f>
        <v>58372.665000000001</v>
      </c>
      <c r="C18" s="61">
        <v>186.69</v>
      </c>
      <c r="D18" s="61">
        <v>58185.974999999999</v>
      </c>
      <c r="E18" s="61">
        <f t="shared" si="1"/>
        <v>59452.5</v>
      </c>
      <c r="F18" s="61"/>
      <c r="G18" s="61">
        <f>5047.8+10887.8+43516.9</f>
        <v>59452.5</v>
      </c>
      <c r="H18" s="97">
        <v>0</v>
      </c>
      <c r="I18" s="97"/>
      <c r="J18" s="97">
        <v>0</v>
      </c>
    </row>
    <row r="19" spans="1:16" ht="15.5">
      <c r="A19" s="138" t="s">
        <v>273</v>
      </c>
      <c r="B19" s="61">
        <f>C19+D19</f>
        <v>17532.547999999999</v>
      </c>
      <c r="C19" s="61">
        <v>264.49799999999999</v>
      </c>
      <c r="D19" s="62">
        <v>17268.05</v>
      </c>
      <c r="E19" s="61">
        <f t="shared" si="1"/>
        <v>50097</v>
      </c>
      <c r="F19" s="61">
        <v>1000</v>
      </c>
      <c r="G19" s="62">
        <f>17374+31723</f>
        <v>49097</v>
      </c>
      <c r="H19" s="97">
        <v>0</v>
      </c>
      <c r="I19" s="97"/>
      <c r="J19" s="97">
        <v>0</v>
      </c>
      <c r="L19" s="107">
        <f>G19</f>
        <v>49097</v>
      </c>
      <c r="P19" s="165"/>
    </row>
    <row r="20" spans="1:16" ht="24.75" customHeight="1">
      <c r="A20" s="138" t="s">
        <v>281</v>
      </c>
      <c r="B20" s="61">
        <f>C20+D20</f>
        <v>1239</v>
      </c>
      <c r="C20" s="62"/>
      <c r="D20" s="128">
        <v>1239</v>
      </c>
      <c r="E20" s="61">
        <f>F20+G20</f>
        <v>1147</v>
      </c>
      <c r="F20" s="62">
        <v>0</v>
      </c>
      <c r="G20" s="128">
        <v>1147</v>
      </c>
      <c r="H20" s="97">
        <v>0</v>
      </c>
      <c r="I20" s="97"/>
      <c r="J20" s="97">
        <v>0</v>
      </c>
      <c r="L20" s="107">
        <f>G20</f>
        <v>1147</v>
      </c>
      <c r="M20" s="121" t="s">
        <v>220</v>
      </c>
    </row>
    <row r="21" spans="1:16" s="135" customFormat="1" ht="24" customHeight="1">
      <c r="A21" s="138" t="s">
        <v>274</v>
      </c>
      <c r="B21" s="61">
        <f t="shared" ref="B21" si="2">C21+D21</f>
        <v>4785</v>
      </c>
      <c r="C21" s="61">
        <v>0</v>
      </c>
      <c r="D21" s="128">
        <v>4785</v>
      </c>
      <c r="E21" s="61">
        <f t="shared" ref="E21" si="3">F21+G21</f>
        <v>7701</v>
      </c>
      <c r="F21" s="61">
        <v>0</v>
      </c>
      <c r="G21" s="128">
        <v>7701</v>
      </c>
      <c r="H21" s="97">
        <v>0</v>
      </c>
      <c r="I21" s="61"/>
      <c r="J21" s="97">
        <v>0</v>
      </c>
      <c r="M21" s="148" t="e">
        <f>#REF!-#REF!</f>
        <v>#REF!</v>
      </c>
    </row>
    <row r="22" spans="1:16" ht="31">
      <c r="A22" s="166" t="s">
        <v>290</v>
      </c>
      <c r="B22" s="167"/>
      <c r="C22" s="167"/>
      <c r="D22" s="167"/>
      <c r="E22" s="168"/>
      <c r="F22" s="169">
        <v>1056</v>
      </c>
      <c r="G22" s="163"/>
      <c r="H22" s="168"/>
      <c r="I22" s="168"/>
      <c r="J22" s="168"/>
    </row>
    <row r="23" spans="1:16" s="173" customFormat="1" ht="46.5">
      <c r="A23" s="170" t="s">
        <v>291</v>
      </c>
      <c r="B23" s="171"/>
      <c r="C23" s="171"/>
      <c r="D23" s="171"/>
      <c r="E23" s="172"/>
      <c r="F23" s="169">
        <v>850</v>
      </c>
      <c r="G23" s="163"/>
      <c r="H23" s="172"/>
      <c r="I23" s="172"/>
      <c r="J23" s="172"/>
    </row>
    <row r="24" spans="1:16" s="177" customFormat="1" ht="15.5">
      <c r="A24" s="174" t="s">
        <v>292</v>
      </c>
      <c r="B24" s="175"/>
      <c r="C24" s="175"/>
      <c r="D24" s="175"/>
      <c r="E24" s="176"/>
      <c r="F24" s="169"/>
      <c r="G24" s="163">
        <v>7688</v>
      </c>
      <c r="H24" s="176"/>
      <c r="I24" s="176"/>
      <c r="J24" s="176"/>
    </row>
    <row r="25" spans="1:16" ht="18">
      <c r="A25" s="4"/>
      <c r="B25" s="1"/>
      <c r="C25" s="1"/>
      <c r="D25" s="1"/>
      <c r="E25" s="211"/>
      <c r="F25" s="211"/>
      <c r="G25" s="211"/>
      <c r="H25" s="211"/>
      <c r="I25" s="211"/>
      <c r="J25" s="1"/>
    </row>
    <row r="26" spans="1:16" ht="18">
      <c r="A26" s="4"/>
      <c r="B26" s="1"/>
      <c r="C26" s="1"/>
      <c r="D26" s="1"/>
      <c r="E26" s="1"/>
      <c r="F26" s="1"/>
      <c r="G26" s="1"/>
      <c r="H26" s="1"/>
      <c r="I26" s="1"/>
      <c r="J26" s="1"/>
    </row>
    <row r="27" spans="1:16" ht="17.5">
      <c r="A27" s="4"/>
      <c r="B27" s="146"/>
      <c r="C27" s="146"/>
      <c r="D27" s="146"/>
      <c r="J27" s="91"/>
    </row>
    <row r="28" spans="1:16">
      <c r="A28" s="4"/>
    </row>
    <row r="29" spans="1:16" ht="17.5">
      <c r="A29" s="146"/>
      <c r="E29" s="210"/>
      <c r="F29" s="210"/>
      <c r="G29" s="210"/>
      <c r="H29" s="210"/>
      <c r="I29" s="210"/>
      <c r="J29" s="210"/>
    </row>
  </sheetData>
  <mergeCells count="12">
    <mergeCell ref="H5:J5"/>
    <mergeCell ref="A1:C1"/>
    <mergeCell ref="G1:J1"/>
    <mergeCell ref="A2:C2"/>
    <mergeCell ref="A3:J3"/>
    <mergeCell ref="A4:J4"/>
    <mergeCell ref="E25:I25"/>
    <mergeCell ref="E29:J29"/>
    <mergeCell ref="A6:A7"/>
    <mergeCell ref="B6:D6"/>
    <mergeCell ref="E6:G6"/>
    <mergeCell ref="H6:J6"/>
  </mergeCells>
  <pageMargins left="0.7" right="0.7" top="0.75" bottom="0.75" header="0.3" footer="0.3"/>
  <pageSetup paperSize="9" scale="9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opLeftCell="A5" workbookViewId="0">
      <selection activeCell="K14" sqref="K14"/>
    </sheetView>
  </sheetViews>
  <sheetFormatPr defaultColWidth="9.08984375" defaultRowHeight="18" customHeight="1"/>
  <cols>
    <col min="1" max="1" width="4" style="4" customWidth="1"/>
    <col min="2" max="2" width="39.453125" style="4" customWidth="1"/>
    <col min="3" max="3" width="8.54296875" style="4" customWidth="1"/>
    <col min="4" max="4" width="11.08984375" style="4" customWidth="1"/>
    <col min="5" max="5" width="9.08984375" style="4" customWidth="1"/>
    <col min="6" max="6" width="13.36328125" style="4" customWidth="1"/>
    <col min="7" max="7" width="11.6328125" style="4" customWidth="1"/>
    <col min="8" max="8" width="9.90625" style="4" customWidth="1"/>
    <col min="9" max="9" width="10.08984375" style="4" customWidth="1"/>
    <col min="10" max="10" width="10" style="4" customWidth="1"/>
    <col min="11" max="11" width="8.54296875" style="4" customWidth="1"/>
    <col min="12" max="13" width="9.08984375" style="4"/>
    <col min="14" max="14" width="11.36328125" style="4" bestFit="1" customWidth="1"/>
    <col min="15" max="16384" width="9.08984375" style="4"/>
  </cols>
  <sheetData>
    <row r="1" spans="1:15" ht="18" customHeight="1">
      <c r="B1" s="221" t="s">
        <v>175</v>
      </c>
      <c r="C1" s="221"/>
      <c r="D1" s="221"/>
      <c r="I1" s="227" t="s">
        <v>68</v>
      </c>
      <c r="J1" s="227"/>
      <c r="K1" s="227"/>
    </row>
    <row r="2" spans="1:15" ht="18" customHeight="1">
      <c r="B2" s="217" t="s">
        <v>230</v>
      </c>
      <c r="C2" s="217"/>
      <c r="D2" s="217"/>
      <c r="J2" s="6"/>
    </row>
    <row r="3" spans="1:15" ht="18" customHeight="1">
      <c r="B3" s="3"/>
    </row>
    <row r="4" spans="1:15" ht="20.25" customHeight="1">
      <c r="B4" s="208" t="s">
        <v>165</v>
      </c>
      <c r="C4" s="208"/>
      <c r="D4" s="208"/>
      <c r="E4" s="208"/>
      <c r="F4" s="208"/>
      <c r="G4" s="208"/>
      <c r="H4" s="208"/>
      <c r="I4" s="208"/>
      <c r="J4" s="208"/>
      <c r="K4" s="208"/>
    </row>
    <row r="5" spans="1:15" ht="18" customHeight="1">
      <c r="B5" s="222" t="s">
        <v>251</v>
      </c>
      <c r="C5" s="222"/>
      <c r="D5" s="222"/>
      <c r="E5" s="222"/>
      <c r="F5" s="222"/>
      <c r="G5" s="222"/>
      <c r="H5" s="222"/>
      <c r="I5" s="222"/>
      <c r="J5" s="222"/>
      <c r="K5" s="222"/>
    </row>
    <row r="6" spans="1:15" ht="18" customHeight="1">
      <c r="J6" s="228" t="s">
        <v>0</v>
      </c>
      <c r="K6" s="228"/>
    </row>
    <row r="7" spans="1:15" s="12" customFormat="1" ht="14">
      <c r="A7" s="235" t="s">
        <v>200</v>
      </c>
      <c r="B7" s="235" t="s">
        <v>55</v>
      </c>
      <c r="C7" s="235" t="s">
        <v>56</v>
      </c>
      <c r="D7" s="235" t="s">
        <v>57</v>
      </c>
      <c r="E7" s="235"/>
      <c r="F7" s="229" t="s">
        <v>167</v>
      </c>
      <c r="G7" s="229" t="s">
        <v>166</v>
      </c>
      <c r="H7" s="232" t="s">
        <v>162</v>
      </c>
      <c r="I7" s="234"/>
      <c r="J7" s="234"/>
      <c r="K7" s="233"/>
    </row>
    <row r="8" spans="1:15" s="12" customFormat="1" ht="27" customHeight="1">
      <c r="A8" s="235"/>
      <c r="B8" s="235"/>
      <c r="C8" s="235"/>
      <c r="D8" s="229" t="s">
        <v>37</v>
      </c>
      <c r="E8" s="229" t="s">
        <v>58</v>
      </c>
      <c r="F8" s="230"/>
      <c r="G8" s="230"/>
      <c r="H8" s="229" t="s">
        <v>37</v>
      </c>
      <c r="I8" s="229" t="s">
        <v>59</v>
      </c>
      <c r="J8" s="232" t="s">
        <v>199</v>
      </c>
      <c r="K8" s="233"/>
    </row>
    <row r="9" spans="1:15" s="12" customFormat="1" ht="39">
      <c r="A9" s="235"/>
      <c r="B9" s="235"/>
      <c r="C9" s="235"/>
      <c r="D9" s="231"/>
      <c r="E9" s="231"/>
      <c r="F9" s="231"/>
      <c r="G9" s="231"/>
      <c r="H9" s="231"/>
      <c r="I9" s="231"/>
      <c r="J9" s="106" t="s">
        <v>60</v>
      </c>
      <c r="K9" s="106" t="s">
        <v>198</v>
      </c>
    </row>
    <row r="10" spans="1:15" ht="15.9" customHeight="1">
      <c r="A10" s="110"/>
      <c r="B10" s="112" t="s">
        <v>61</v>
      </c>
      <c r="C10" s="68"/>
      <c r="D10" s="70">
        <f t="shared" ref="D10:K10" si="0">D11+D16</f>
        <v>2375446</v>
      </c>
      <c r="E10" s="70">
        <f t="shared" si="0"/>
        <v>0</v>
      </c>
      <c r="F10" s="70">
        <f t="shared" si="0"/>
        <v>2229796</v>
      </c>
      <c r="G10" s="70">
        <f t="shared" si="0"/>
        <v>1933450</v>
      </c>
      <c r="H10" s="70">
        <f t="shared" si="0"/>
        <v>267000</v>
      </c>
      <c r="I10" s="70">
        <f t="shared" si="0"/>
        <v>267000</v>
      </c>
      <c r="J10" s="70">
        <f t="shared" si="0"/>
        <v>267000</v>
      </c>
      <c r="K10" s="70">
        <f t="shared" si="0"/>
        <v>0</v>
      </c>
      <c r="N10" s="124">
        <v>976133</v>
      </c>
      <c r="O10" s="52" t="s">
        <v>221</v>
      </c>
    </row>
    <row r="11" spans="1:15" ht="15.9" customHeight="1">
      <c r="A11" s="111">
        <v>1</v>
      </c>
      <c r="B11" s="84" t="s">
        <v>250</v>
      </c>
      <c r="C11" s="69"/>
      <c r="D11" s="70">
        <f>SUM(D12:D14)</f>
        <v>2375446</v>
      </c>
      <c r="E11" s="70">
        <f>SUM(E12:E13)</f>
        <v>0</v>
      </c>
      <c r="F11" s="70">
        <f t="shared" ref="F11:G11" si="1">SUM(F12:F14)</f>
        <v>2229796</v>
      </c>
      <c r="G11" s="70">
        <f t="shared" si="1"/>
        <v>1933450</v>
      </c>
      <c r="H11" s="70">
        <f>SUM(H12:H15)</f>
        <v>267000</v>
      </c>
      <c r="I11" s="70">
        <f t="shared" ref="I11:J11" si="2">SUM(I12:I15)</f>
        <v>267000</v>
      </c>
      <c r="J11" s="70">
        <f t="shared" si="2"/>
        <v>267000</v>
      </c>
      <c r="K11" s="70">
        <f>SUM(K12:K13)</f>
        <v>0</v>
      </c>
      <c r="N11" s="124">
        <v>976133</v>
      </c>
    </row>
    <row r="12" spans="1:15" ht="27.75" customHeight="1">
      <c r="A12" s="110"/>
      <c r="B12" s="71" t="s">
        <v>245</v>
      </c>
      <c r="C12" s="72">
        <v>2020</v>
      </c>
      <c r="D12" s="73">
        <v>412109</v>
      </c>
      <c r="E12" s="73">
        <v>0</v>
      </c>
      <c r="F12" s="73">
        <v>412109</v>
      </c>
      <c r="G12" s="73">
        <f>18153+300000</f>
        <v>318153</v>
      </c>
      <c r="H12" s="73">
        <f>I12</f>
        <v>90000</v>
      </c>
      <c r="I12" s="73">
        <f>J12+K12</f>
        <v>90000</v>
      </c>
      <c r="J12" s="73">
        <v>90000</v>
      </c>
      <c r="K12" s="73"/>
      <c r="M12" s="4">
        <f>'104'!J25</f>
        <v>0</v>
      </c>
      <c r="N12" s="124">
        <v>976133</v>
      </c>
    </row>
    <row r="13" spans="1:15" ht="28.5" customHeight="1">
      <c r="A13" s="110"/>
      <c r="B13" s="71" t="s">
        <v>246</v>
      </c>
      <c r="C13" s="72">
        <v>2019</v>
      </c>
      <c r="D13" s="73">
        <v>603612</v>
      </c>
      <c r="E13" s="73">
        <v>0</v>
      </c>
      <c r="F13" s="73">
        <v>603612</v>
      </c>
      <c r="G13" s="73">
        <f>20000+407975</f>
        <v>427975</v>
      </c>
      <c r="H13" s="73">
        <f t="shared" ref="H13" si="3">I13</f>
        <v>140000</v>
      </c>
      <c r="I13" s="73">
        <f>J13+K13</f>
        <v>140000</v>
      </c>
      <c r="J13" s="73">
        <v>140000</v>
      </c>
      <c r="K13" s="73">
        <v>0</v>
      </c>
      <c r="M13" s="113">
        <f>M12-H10</f>
        <v>-267000</v>
      </c>
      <c r="N13" s="113">
        <f>SUM(N10:N12)</f>
        <v>2928399</v>
      </c>
    </row>
    <row r="14" spans="1:15" ht="28.5" customHeight="1">
      <c r="A14" s="110"/>
      <c r="B14" s="71" t="s">
        <v>248</v>
      </c>
      <c r="C14" s="72">
        <v>2020</v>
      </c>
      <c r="D14" s="73">
        <v>1359725</v>
      </c>
      <c r="E14" s="73"/>
      <c r="F14" s="73">
        <v>1214075</v>
      </c>
      <c r="G14" s="73">
        <v>1187322</v>
      </c>
      <c r="H14" s="73">
        <f>I14</f>
        <v>20000</v>
      </c>
      <c r="I14" s="73">
        <f>J14+K14</f>
        <v>20000</v>
      </c>
      <c r="J14" s="73">
        <v>20000</v>
      </c>
      <c r="K14" s="73"/>
      <c r="M14" s="113"/>
      <c r="N14" s="113"/>
    </row>
    <row r="15" spans="1:15" ht="28.5" customHeight="1">
      <c r="A15" s="110"/>
      <c r="B15" s="71" t="s">
        <v>255</v>
      </c>
      <c r="C15" s="72">
        <v>2019</v>
      </c>
      <c r="D15" s="73">
        <v>963040</v>
      </c>
      <c r="E15" s="73"/>
      <c r="F15" s="73">
        <v>963040</v>
      </c>
      <c r="G15" s="73">
        <v>923000</v>
      </c>
      <c r="H15" s="73">
        <f>I15</f>
        <v>17000</v>
      </c>
      <c r="I15" s="73">
        <f>J15+K15</f>
        <v>17000</v>
      </c>
      <c r="J15" s="73">
        <v>17000</v>
      </c>
      <c r="K15" s="73"/>
      <c r="M15" s="113"/>
      <c r="N15" s="113"/>
    </row>
    <row r="16" spans="1:15" ht="15.9" customHeight="1">
      <c r="A16" s="111">
        <v>2</v>
      </c>
      <c r="B16" s="84" t="s">
        <v>247</v>
      </c>
      <c r="C16" s="69"/>
      <c r="D16" s="70">
        <v>0</v>
      </c>
      <c r="E16" s="70">
        <v>0</v>
      </c>
      <c r="F16" s="70">
        <v>0</v>
      </c>
      <c r="G16" s="70">
        <v>0</v>
      </c>
      <c r="H16" s="73">
        <v>0</v>
      </c>
      <c r="I16" s="73">
        <v>0</v>
      </c>
      <c r="J16" s="70"/>
      <c r="K16" s="70">
        <v>0</v>
      </c>
    </row>
    <row r="17" spans="1:11" ht="17.25" customHeight="1">
      <c r="A17" s="110"/>
      <c r="B17" s="84" t="s">
        <v>201</v>
      </c>
      <c r="C17" s="74"/>
      <c r="D17" s="69"/>
      <c r="E17" s="69"/>
      <c r="F17" s="69"/>
      <c r="G17" s="69"/>
      <c r="H17" s="73">
        <f>I17</f>
        <v>0</v>
      </c>
      <c r="I17" s="73">
        <f>J17+K17</f>
        <v>0</v>
      </c>
      <c r="J17" s="73"/>
      <c r="K17" s="70"/>
    </row>
    <row r="18" spans="1:11" ht="15.9" customHeight="1">
      <c r="B18" s="75" t="s">
        <v>177</v>
      </c>
      <c r="C18" s="76"/>
      <c r="D18" s="76"/>
      <c r="E18" s="76"/>
      <c r="F18" s="76"/>
      <c r="G18" s="76"/>
      <c r="H18" s="76"/>
      <c r="I18" s="206"/>
      <c r="J18" s="206"/>
      <c r="K18" s="236"/>
    </row>
    <row r="19" spans="1:11" ht="15.9" customHeight="1">
      <c r="B19" s="1"/>
      <c r="C19" s="1"/>
      <c r="D19" s="1"/>
      <c r="E19" s="1"/>
      <c r="F19" s="206" t="s">
        <v>249</v>
      </c>
      <c r="G19" s="206"/>
      <c r="H19" s="206"/>
      <c r="I19" s="206"/>
      <c r="J19" s="206"/>
      <c r="K19" s="206"/>
    </row>
    <row r="20" spans="1:11" ht="19.5" customHeight="1">
      <c r="B20" s="100" t="s">
        <v>15</v>
      </c>
      <c r="C20" s="101"/>
      <c r="D20" s="101"/>
      <c r="E20" s="101"/>
      <c r="F20" s="205" t="s">
        <v>226</v>
      </c>
      <c r="G20" s="205"/>
      <c r="H20" s="205"/>
      <c r="I20" s="205"/>
      <c r="J20" s="205"/>
      <c r="K20" s="205"/>
    </row>
    <row r="21" spans="1:11" ht="19.5" customHeight="1">
      <c r="C21" s="102"/>
      <c r="D21" s="102"/>
      <c r="E21" s="102"/>
      <c r="F21" s="210" t="s">
        <v>222</v>
      </c>
      <c r="G21" s="210"/>
      <c r="H21" s="210"/>
      <c r="I21" s="210"/>
      <c r="J21" s="210"/>
      <c r="K21" s="210"/>
    </row>
    <row r="22" spans="1:11" ht="15.9" customHeight="1">
      <c r="C22" s="1"/>
      <c r="D22" s="1"/>
      <c r="E22" s="1"/>
      <c r="F22" s="211"/>
      <c r="G22" s="211"/>
      <c r="H22" s="211"/>
      <c r="I22" s="211"/>
      <c r="J22" s="211"/>
      <c r="K22" s="1"/>
    </row>
    <row r="23" spans="1:11" ht="15.9" customHeight="1">
      <c r="C23" s="1"/>
      <c r="D23" s="1"/>
      <c r="E23" s="1"/>
      <c r="F23" s="1"/>
      <c r="G23" s="1"/>
      <c r="H23" s="1"/>
      <c r="I23" s="1"/>
      <c r="J23" s="1"/>
      <c r="K23" s="1"/>
    </row>
    <row r="24" spans="1:11" ht="15.9" customHeight="1">
      <c r="C24" s="100"/>
      <c r="D24" s="100"/>
      <c r="E24" s="100"/>
      <c r="F24"/>
      <c r="G24"/>
      <c r="H24"/>
      <c r="I24"/>
      <c r="J24"/>
      <c r="K24" s="91"/>
    </row>
    <row r="25" spans="1:11" ht="15.9" customHeight="1">
      <c r="C25"/>
      <c r="D25"/>
      <c r="E25"/>
      <c r="F25"/>
      <c r="G25"/>
      <c r="H25"/>
      <c r="I25"/>
      <c r="J25"/>
      <c r="K25"/>
    </row>
    <row r="26" spans="1:11" ht="18" customHeight="1">
      <c r="B26" s="123" t="s">
        <v>233</v>
      </c>
      <c r="C26"/>
      <c r="D26"/>
      <c r="E26"/>
      <c r="F26" s="210" t="s">
        <v>232</v>
      </c>
      <c r="G26" s="210"/>
      <c r="H26" s="210"/>
      <c r="I26" s="210"/>
      <c r="J26" s="210"/>
      <c r="K26" s="210"/>
    </row>
  </sheetData>
  <mergeCells count="24">
    <mergeCell ref="A7:A9"/>
    <mergeCell ref="F19:K19"/>
    <mergeCell ref="B7:B9"/>
    <mergeCell ref="C7:C9"/>
    <mergeCell ref="D7:E7"/>
    <mergeCell ref="I18:K18"/>
    <mergeCell ref="D8:D9"/>
    <mergeCell ref="E8:E9"/>
    <mergeCell ref="F22:J22"/>
    <mergeCell ref="F20:K20"/>
    <mergeCell ref="F21:K21"/>
    <mergeCell ref="F26:K26"/>
    <mergeCell ref="J6:K6"/>
    <mergeCell ref="F7:F9"/>
    <mergeCell ref="G7:G9"/>
    <mergeCell ref="J8:K8"/>
    <mergeCell ref="H7:K7"/>
    <mergeCell ref="H8:H9"/>
    <mergeCell ref="I8:I9"/>
    <mergeCell ref="B1:D1"/>
    <mergeCell ref="B2:D2"/>
    <mergeCell ref="B4:K4"/>
    <mergeCell ref="B5:K5"/>
    <mergeCell ref="I1:K1"/>
  </mergeCells>
  <phoneticPr fontId="9" type="noConversion"/>
  <pageMargins left="0.75" right="0.41" top="0.23" bottom="0.27" header="0.26" footer="0.24"/>
  <pageSetup paperSize="9"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11" sqref="G11"/>
    </sheetView>
  </sheetViews>
  <sheetFormatPr defaultColWidth="9.08984375" defaultRowHeight="18"/>
  <cols>
    <col min="1" max="1" width="45.36328125" style="149" customWidth="1"/>
    <col min="2" max="2" width="13.08984375" style="149" customWidth="1"/>
    <col min="3" max="3" width="12.36328125" style="149" customWidth="1"/>
    <col min="4" max="4" width="9.08984375" style="149"/>
    <col min="5" max="6" width="12.81640625" style="149" customWidth="1"/>
    <col min="7" max="7" width="12.1796875" style="149" customWidth="1"/>
    <col min="8" max="8" width="9.08984375" style="149"/>
    <col min="9" max="9" width="11.6328125" style="149" customWidth="1"/>
    <col min="10" max="10" width="10.54296875" style="149" customWidth="1"/>
    <col min="11" max="16384" width="9.08984375" style="149"/>
  </cols>
  <sheetData>
    <row r="1" spans="1:10" ht="22.75" customHeight="1">
      <c r="A1" s="238" t="s">
        <v>264</v>
      </c>
      <c r="B1" s="238"/>
      <c r="C1" s="238"/>
      <c r="H1" s="237" t="s">
        <v>261</v>
      </c>
      <c r="I1" s="237"/>
      <c r="J1" s="237"/>
    </row>
    <row r="2" spans="1:10" ht="20">
      <c r="A2" s="239" t="s">
        <v>287</v>
      </c>
      <c r="B2" s="239"/>
      <c r="C2" s="239"/>
      <c r="D2" s="239"/>
      <c r="E2" s="239"/>
      <c r="F2" s="239"/>
      <c r="G2" s="239"/>
      <c r="H2" s="239"/>
      <c r="I2" s="239"/>
      <c r="J2" s="239"/>
    </row>
    <row r="3" spans="1:10" ht="22.75" customHeight="1">
      <c r="A3" s="240" t="str">
        <f>'103'!A4:D4</f>
        <v>(Dự toán trình Hội đồng nhân dân Ban hành kèm theo Quyết định số:        /QĐ-UBND ngày 22/12/2025 của UBND xã)</v>
      </c>
      <c r="B3" s="240"/>
      <c r="C3" s="240"/>
      <c r="D3" s="240"/>
      <c r="E3" s="240"/>
      <c r="F3" s="240"/>
      <c r="G3" s="240"/>
      <c r="H3" s="240"/>
      <c r="I3" s="240"/>
      <c r="J3" s="240"/>
    </row>
    <row r="4" spans="1:10">
      <c r="H4" s="241" t="s">
        <v>92</v>
      </c>
      <c r="I4" s="241"/>
      <c r="J4" s="241"/>
    </row>
    <row r="5" spans="1:10" ht="63.65" customHeight="1">
      <c r="A5" s="235" t="s">
        <v>55</v>
      </c>
      <c r="B5" s="235" t="s">
        <v>56</v>
      </c>
      <c r="C5" s="235" t="s">
        <v>57</v>
      </c>
      <c r="D5" s="235"/>
      <c r="E5" s="229" t="s">
        <v>311</v>
      </c>
      <c r="F5" s="229" t="s">
        <v>312</v>
      </c>
      <c r="G5" s="232" t="s">
        <v>313</v>
      </c>
      <c r="H5" s="234"/>
      <c r="I5" s="234"/>
      <c r="J5" s="233"/>
    </row>
    <row r="6" spans="1:10" ht="30" customHeight="1">
      <c r="A6" s="235"/>
      <c r="B6" s="235"/>
      <c r="C6" s="229" t="s">
        <v>37</v>
      </c>
      <c r="D6" s="229" t="s">
        <v>58</v>
      </c>
      <c r="E6" s="230"/>
      <c r="F6" s="230"/>
      <c r="G6" s="229" t="s">
        <v>37</v>
      </c>
      <c r="H6" s="229" t="s">
        <v>59</v>
      </c>
      <c r="I6" s="232" t="s">
        <v>199</v>
      </c>
      <c r="J6" s="233"/>
    </row>
    <row r="7" spans="1:10" ht="50.4" customHeight="1">
      <c r="A7" s="235"/>
      <c r="B7" s="235"/>
      <c r="C7" s="231"/>
      <c r="D7" s="231"/>
      <c r="E7" s="231"/>
      <c r="F7" s="231"/>
      <c r="G7" s="231"/>
      <c r="H7" s="231"/>
      <c r="I7" s="150" t="s">
        <v>60</v>
      </c>
      <c r="J7" s="150" t="s">
        <v>198</v>
      </c>
    </row>
    <row r="8" spans="1:10" ht="15.65" customHeight="1">
      <c r="A8" s="155" t="s">
        <v>61</v>
      </c>
      <c r="B8" s="156"/>
      <c r="C8" s="157">
        <f>C9+C23+C26</f>
        <v>116516.81299999999</v>
      </c>
      <c r="D8" s="157">
        <f t="shared" ref="D8:J8" si="0">D9+D23+D26</f>
        <v>0</v>
      </c>
      <c r="E8" s="157">
        <f t="shared" si="0"/>
        <v>5540.7349999999997</v>
      </c>
      <c r="F8" s="157">
        <f t="shared" si="0"/>
        <v>5540.7349999999997</v>
      </c>
      <c r="G8" s="157">
        <f t="shared" si="0"/>
        <v>19207</v>
      </c>
      <c r="H8" s="157">
        <f t="shared" si="0"/>
        <v>0</v>
      </c>
      <c r="I8" s="157">
        <f t="shared" si="0"/>
        <v>19207</v>
      </c>
      <c r="J8" s="157">
        <f t="shared" si="0"/>
        <v>0</v>
      </c>
    </row>
    <row r="9" spans="1:10" s="192" customFormat="1" ht="15">
      <c r="A9" s="187" t="s">
        <v>277</v>
      </c>
      <c r="B9" s="191"/>
      <c r="C9" s="60">
        <f>SUM(C10:C22)</f>
        <v>113206.9</v>
      </c>
      <c r="D9" s="60">
        <f t="shared" ref="D9:I9" si="1">SUM(D10:D22)</f>
        <v>0</v>
      </c>
      <c r="E9" s="60">
        <f t="shared" si="1"/>
        <v>5540.7349999999997</v>
      </c>
      <c r="F9" s="60">
        <f t="shared" si="1"/>
        <v>5540.7349999999997</v>
      </c>
      <c r="G9" s="60">
        <f t="shared" si="1"/>
        <v>18157</v>
      </c>
      <c r="H9" s="60">
        <f t="shared" si="1"/>
        <v>0</v>
      </c>
      <c r="I9" s="60">
        <f t="shared" si="1"/>
        <v>18157</v>
      </c>
      <c r="J9" s="60"/>
    </row>
    <row r="10" spans="1:10" s="178" customFormat="1" ht="36" customHeight="1">
      <c r="A10" s="179" t="s">
        <v>293</v>
      </c>
      <c r="B10" s="180" t="s">
        <v>294</v>
      </c>
      <c r="C10" s="181">
        <v>1000</v>
      </c>
      <c r="D10" s="157"/>
      <c r="E10" s="157"/>
      <c r="F10" s="157"/>
      <c r="G10" s="61">
        <v>900</v>
      </c>
      <c r="H10" s="61"/>
      <c r="I10" s="61">
        <f>G10</f>
        <v>900</v>
      </c>
      <c r="J10" s="157"/>
    </row>
    <row r="11" spans="1:10" s="178" customFormat="1" ht="27" customHeight="1">
      <c r="A11" s="182" t="s">
        <v>295</v>
      </c>
      <c r="B11" s="180" t="s">
        <v>294</v>
      </c>
      <c r="C11" s="183">
        <v>1100</v>
      </c>
      <c r="D11" s="184"/>
      <c r="E11" s="184"/>
      <c r="F11" s="184"/>
      <c r="G11" s="184">
        <v>10</v>
      </c>
      <c r="H11" s="184"/>
      <c r="I11" s="61">
        <f t="shared" ref="I11:I22" si="2">G11</f>
        <v>10</v>
      </c>
      <c r="J11" s="184"/>
    </row>
    <row r="12" spans="1:10" s="178" customFormat="1" ht="31">
      <c r="A12" s="179" t="s">
        <v>296</v>
      </c>
      <c r="B12" s="180" t="s">
        <v>294</v>
      </c>
      <c r="C12" s="183">
        <v>1350</v>
      </c>
      <c r="D12" s="184"/>
      <c r="E12" s="184"/>
      <c r="F12" s="184"/>
      <c r="G12" s="184">
        <v>10</v>
      </c>
      <c r="H12" s="184"/>
      <c r="I12" s="61">
        <f t="shared" si="2"/>
        <v>10</v>
      </c>
      <c r="J12" s="184"/>
    </row>
    <row r="13" spans="1:10" s="178" customFormat="1" ht="31">
      <c r="A13" s="179" t="s">
        <v>297</v>
      </c>
      <c r="B13" s="180" t="s">
        <v>294</v>
      </c>
      <c r="C13" s="183">
        <v>500</v>
      </c>
      <c r="D13" s="184"/>
      <c r="E13" s="184"/>
      <c r="F13" s="184"/>
      <c r="G13" s="184">
        <v>10</v>
      </c>
      <c r="H13" s="184"/>
      <c r="I13" s="61">
        <f t="shared" si="2"/>
        <v>10</v>
      </c>
      <c r="J13" s="184"/>
    </row>
    <row r="14" spans="1:10" s="178" customFormat="1" ht="33.65" customHeight="1">
      <c r="A14" s="179" t="s">
        <v>298</v>
      </c>
      <c r="B14" s="180" t="s">
        <v>294</v>
      </c>
      <c r="C14" s="183">
        <v>2900</v>
      </c>
      <c r="D14" s="184"/>
      <c r="E14" s="184"/>
      <c r="F14" s="184"/>
      <c r="G14" s="184">
        <v>10</v>
      </c>
      <c r="H14" s="184"/>
      <c r="I14" s="61">
        <f t="shared" si="2"/>
        <v>10</v>
      </c>
      <c r="J14" s="184"/>
    </row>
    <row r="15" spans="1:10" s="178" customFormat="1" ht="46.5">
      <c r="A15" s="179" t="s">
        <v>299</v>
      </c>
      <c r="B15" s="180" t="s">
        <v>294</v>
      </c>
      <c r="C15" s="183">
        <v>2300</v>
      </c>
      <c r="D15" s="184"/>
      <c r="E15" s="193">
        <v>1506.9269999999999</v>
      </c>
      <c r="F15" s="193">
        <f>E15</f>
        <v>1506.9269999999999</v>
      </c>
      <c r="G15" s="184">
        <v>500</v>
      </c>
      <c r="H15" s="184"/>
      <c r="I15" s="61">
        <f t="shared" si="2"/>
        <v>500</v>
      </c>
      <c r="J15" s="184"/>
    </row>
    <row r="16" spans="1:10" s="178" customFormat="1" ht="31">
      <c r="A16" s="179" t="s">
        <v>300</v>
      </c>
      <c r="B16" s="180" t="s">
        <v>294</v>
      </c>
      <c r="C16" s="183">
        <v>2300</v>
      </c>
      <c r="D16" s="184"/>
      <c r="E16" s="193">
        <v>2000</v>
      </c>
      <c r="F16" s="193">
        <v>2000</v>
      </c>
      <c r="G16" s="184">
        <v>50</v>
      </c>
      <c r="H16" s="184"/>
      <c r="I16" s="61">
        <f t="shared" si="2"/>
        <v>50</v>
      </c>
      <c r="J16" s="184"/>
    </row>
    <row r="17" spans="1:10" s="178" customFormat="1" ht="31">
      <c r="A17" s="179" t="s">
        <v>301</v>
      </c>
      <c r="B17" s="180" t="s">
        <v>302</v>
      </c>
      <c r="C17" s="183">
        <v>27000</v>
      </c>
      <c r="D17" s="184"/>
      <c r="E17" s="193"/>
      <c r="F17" s="193"/>
      <c r="G17" s="184">
        <v>4000</v>
      </c>
      <c r="H17" s="184"/>
      <c r="I17" s="61">
        <f t="shared" si="2"/>
        <v>4000</v>
      </c>
      <c r="J17" s="184"/>
    </row>
    <row r="18" spans="1:10" s="178" customFormat="1" ht="46.5">
      <c r="A18" s="179" t="s">
        <v>303</v>
      </c>
      <c r="B18" s="180" t="s">
        <v>302</v>
      </c>
      <c r="C18" s="183">
        <v>19750</v>
      </c>
      <c r="D18" s="184"/>
      <c r="E18" s="193"/>
      <c r="F18" s="193"/>
      <c r="G18" s="184">
        <v>4767</v>
      </c>
      <c r="H18" s="184"/>
      <c r="I18" s="61">
        <f t="shared" si="2"/>
        <v>4767</v>
      </c>
      <c r="J18" s="184"/>
    </row>
    <row r="19" spans="1:10" s="178" customFormat="1" ht="31">
      <c r="A19" s="179" t="s">
        <v>304</v>
      </c>
      <c r="B19" s="180" t="s">
        <v>302</v>
      </c>
      <c r="C19" s="183">
        <v>14000</v>
      </c>
      <c r="D19" s="184"/>
      <c r="E19" s="193">
        <v>1116.826</v>
      </c>
      <c r="F19" s="193">
        <f>E19</f>
        <v>1116.826</v>
      </c>
      <c r="G19" s="184">
        <v>2500</v>
      </c>
      <c r="H19" s="184"/>
      <c r="I19" s="167">
        <f t="shared" si="2"/>
        <v>2500</v>
      </c>
      <c r="J19" s="184"/>
    </row>
    <row r="20" spans="1:10" s="178" customFormat="1" ht="31">
      <c r="A20" s="179" t="s">
        <v>305</v>
      </c>
      <c r="B20" s="180" t="s">
        <v>302</v>
      </c>
      <c r="C20" s="183">
        <v>19500</v>
      </c>
      <c r="D20" s="184"/>
      <c r="E20" s="193"/>
      <c r="F20" s="193"/>
      <c r="G20" s="184">
        <v>2500</v>
      </c>
      <c r="H20" s="184"/>
      <c r="I20" s="167">
        <f t="shared" si="2"/>
        <v>2500</v>
      </c>
      <c r="J20" s="184"/>
    </row>
    <row r="21" spans="1:10" s="178" customFormat="1" ht="31">
      <c r="A21" s="179" t="s">
        <v>306</v>
      </c>
      <c r="B21" s="180" t="s">
        <v>302</v>
      </c>
      <c r="C21" s="183">
        <v>19500</v>
      </c>
      <c r="D21" s="184"/>
      <c r="E21" s="184"/>
      <c r="F21" s="184"/>
      <c r="G21" s="184">
        <v>2000</v>
      </c>
      <c r="H21" s="184"/>
      <c r="I21" s="167">
        <f t="shared" si="2"/>
        <v>2000</v>
      </c>
      <c r="J21" s="184"/>
    </row>
    <row r="22" spans="1:10" s="178" customFormat="1" ht="24" customHeight="1">
      <c r="A22" s="179" t="s">
        <v>307</v>
      </c>
      <c r="B22" s="185" t="s">
        <v>294</v>
      </c>
      <c r="C22" s="186">
        <v>2006.9</v>
      </c>
      <c r="D22" s="157"/>
      <c r="E22" s="61">
        <v>916.98199999999997</v>
      </c>
      <c r="F22" s="61">
        <f>E22</f>
        <v>916.98199999999997</v>
      </c>
      <c r="G22" s="61">
        <v>900</v>
      </c>
      <c r="H22" s="157"/>
      <c r="I22" s="61">
        <f t="shared" si="2"/>
        <v>900</v>
      </c>
      <c r="J22" s="157"/>
    </row>
    <row r="23" spans="1:10" s="188" customFormat="1" ht="15.5">
      <c r="A23" s="187" t="s">
        <v>278</v>
      </c>
      <c r="B23" s="68"/>
      <c r="C23" s="158">
        <f>SUM(C24:C25)</f>
        <v>3309.913</v>
      </c>
      <c r="D23" s="158">
        <f t="shared" ref="D23:I23" si="3">SUM(D24:D25)</f>
        <v>0</v>
      </c>
      <c r="E23" s="158">
        <f t="shared" si="3"/>
        <v>0</v>
      </c>
      <c r="F23" s="158">
        <f t="shared" si="3"/>
        <v>0</v>
      </c>
      <c r="G23" s="158">
        <f t="shared" si="3"/>
        <v>1050</v>
      </c>
      <c r="H23" s="158">
        <f t="shared" si="3"/>
        <v>0</v>
      </c>
      <c r="I23" s="158">
        <f t="shared" si="3"/>
        <v>1050</v>
      </c>
      <c r="J23" s="158"/>
    </row>
    <row r="24" spans="1:10" s="178" customFormat="1" ht="33" customHeight="1">
      <c r="A24" s="164" t="s">
        <v>308</v>
      </c>
      <c r="B24" s="159" t="s">
        <v>309</v>
      </c>
      <c r="C24" s="160">
        <v>3309.913</v>
      </c>
      <c r="D24" s="161"/>
      <c r="E24" s="161"/>
      <c r="F24" s="161"/>
      <c r="G24" s="160">
        <v>1000</v>
      </c>
      <c r="H24" s="161"/>
      <c r="I24" s="161">
        <f>G24</f>
        <v>1000</v>
      </c>
      <c r="J24" s="161"/>
    </row>
    <row r="25" spans="1:10" s="178" customFormat="1" ht="21" customHeight="1">
      <c r="A25" s="164" t="s">
        <v>310</v>
      </c>
      <c r="B25" s="159"/>
      <c r="C25" s="160"/>
      <c r="D25" s="161"/>
      <c r="E25" s="161"/>
      <c r="F25" s="161"/>
      <c r="G25" s="160">
        <v>50</v>
      </c>
      <c r="H25" s="161"/>
      <c r="I25" s="161">
        <f>G25</f>
        <v>50</v>
      </c>
      <c r="J25" s="161"/>
    </row>
    <row r="26" spans="1:10" s="188" customFormat="1" ht="15.5">
      <c r="A26" s="187" t="s">
        <v>279</v>
      </c>
      <c r="B26" s="162"/>
      <c r="C26" s="189"/>
      <c r="D26" s="189"/>
      <c r="E26" s="189"/>
      <c r="F26" s="189"/>
      <c r="G26" s="189"/>
      <c r="H26" s="189"/>
      <c r="I26" s="189"/>
      <c r="J26" s="190"/>
    </row>
  </sheetData>
  <mergeCells count="16">
    <mergeCell ref="G6:G7"/>
    <mergeCell ref="H6:H7"/>
    <mergeCell ref="I6:J6"/>
    <mergeCell ref="A5:A7"/>
    <mergeCell ref="B5:B7"/>
    <mergeCell ref="C5:D5"/>
    <mergeCell ref="E5:E7"/>
    <mergeCell ref="F5:F7"/>
    <mergeCell ref="C6:C7"/>
    <mergeCell ref="D6:D7"/>
    <mergeCell ref="G5:J5"/>
    <mergeCell ref="H1:J1"/>
    <mergeCell ref="A1:C1"/>
    <mergeCell ref="A2:J2"/>
    <mergeCell ref="A3:J3"/>
    <mergeCell ref="H4:J4"/>
  </mergeCells>
  <pageMargins left="0.7" right="0.45" top="0.5" bottom="0.5" header="0.3" footer="0.3"/>
  <pageSetup paperSize="9" scale="90" orientation="landscape" verticalDpi="0" r:id="rId1"/>
  <headerFoot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F10" sqref="F10"/>
    </sheetView>
  </sheetViews>
  <sheetFormatPr defaultColWidth="9.08984375" defaultRowHeight="12.5"/>
  <cols>
    <col min="1" max="1" width="5.08984375" style="51" customWidth="1"/>
    <col min="2" max="2" width="34.81640625" style="4" customWidth="1"/>
    <col min="3" max="3" width="10.6328125" style="4" customWidth="1"/>
    <col min="4" max="4" width="10" style="4" customWidth="1"/>
    <col min="5" max="5" width="11.81640625" style="4" customWidth="1"/>
    <col min="6" max="6" width="12.453125" style="4" customWidth="1"/>
    <col min="7" max="7" width="15.453125" style="4" customWidth="1"/>
    <col min="8" max="8" width="13.36328125" style="4" customWidth="1"/>
    <col min="9" max="11" width="9.08984375" style="4"/>
    <col min="12" max="12" width="15.6328125" style="4" customWidth="1"/>
    <col min="13" max="16384" width="9.08984375" style="4"/>
  </cols>
  <sheetData>
    <row r="1" spans="1:12" ht="18.75" customHeight="1">
      <c r="A1" s="217" t="str">
        <f>'103'!A1</f>
        <v>UBND XÃ HOÀNG VÂN</v>
      </c>
      <c r="B1" s="217"/>
      <c r="C1" s="217"/>
      <c r="D1" s="217"/>
      <c r="F1" s="227" t="s">
        <v>260</v>
      </c>
      <c r="G1" s="227"/>
      <c r="H1" s="227"/>
      <c r="I1" s="2"/>
    </row>
    <row r="2" spans="1:12" ht="17.5">
      <c r="A2" s="145"/>
      <c r="B2" s="145"/>
      <c r="C2" s="145"/>
      <c r="D2" s="145"/>
      <c r="I2" s="6"/>
    </row>
    <row r="3" spans="1:12" ht="37.75" customHeight="1">
      <c r="A3" s="208" t="s">
        <v>286</v>
      </c>
      <c r="B3" s="208"/>
      <c r="C3" s="208"/>
      <c r="D3" s="208"/>
      <c r="E3" s="208"/>
      <c r="F3" s="208"/>
      <c r="G3" s="208"/>
      <c r="H3" s="208"/>
    </row>
    <row r="4" spans="1:12" ht="39" customHeight="1">
      <c r="A4" s="244" t="str">
        <f>'TH DT CHI NS XÃ (lưu)'!A4:J4</f>
        <v>(Dự toán trình Hội đồng nhân dân Ban hành kèm theo Quyết định số:        /QĐ-UBND ngày 22/12/2025 của UBND xã)</v>
      </c>
      <c r="B4" s="244"/>
      <c r="C4" s="244"/>
      <c r="D4" s="244"/>
      <c r="E4" s="244"/>
      <c r="F4" s="244"/>
      <c r="G4" s="244"/>
      <c r="H4" s="244"/>
    </row>
    <row r="5" spans="1:12" ht="18">
      <c r="F5" s="228" t="s">
        <v>92</v>
      </c>
      <c r="G5" s="228"/>
      <c r="H5" s="228"/>
    </row>
    <row r="6" spans="1:12" s="14" customFormat="1" ht="29.25" customHeight="1">
      <c r="A6" s="235" t="s">
        <v>93</v>
      </c>
      <c r="B6" s="235" t="s">
        <v>16</v>
      </c>
      <c r="C6" s="235" t="s">
        <v>288</v>
      </c>
      <c r="D6" s="235"/>
      <c r="E6" s="235"/>
      <c r="F6" s="235" t="s">
        <v>289</v>
      </c>
      <c r="G6" s="235"/>
      <c r="H6" s="235"/>
    </row>
    <row r="7" spans="1:12" s="14" customFormat="1" ht="26">
      <c r="A7" s="235"/>
      <c r="B7" s="235"/>
      <c r="C7" s="129" t="s">
        <v>243</v>
      </c>
      <c r="D7" s="129" t="s">
        <v>244</v>
      </c>
      <c r="E7" s="13" t="s">
        <v>64</v>
      </c>
      <c r="F7" s="13" t="s">
        <v>62</v>
      </c>
      <c r="G7" s="13" t="s">
        <v>63</v>
      </c>
      <c r="H7" s="13" t="s">
        <v>64</v>
      </c>
    </row>
    <row r="8" spans="1:12" ht="18">
      <c r="A8" s="11"/>
      <c r="B8" s="54" t="s">
        <v>37</v>
      </c>
      <c r="C8" s="200">
        <f>C9+C14</f>
        <v>774.82461999999987</v>
      </c>
      <c r="D8" s="200">
        <f t="shared" ref="D8:H8" si="0">D9+D14</f>
        <v>213.04835599999998</v>
      </c>
      <c r="E8" s="201">
        <f t="shared" si="0"/>
        <v>561.77626399999997</v>
      </c>
      <c r="F8" s="200">
        <f t="shared" si="0"/>
        <v>931.70511999999985</v>
      </c>
      <c r="G8" s="200">
        <f t="shared" si="0"/>
        <v>931.70511999999985</v>
      </c>
      <c r="H8" s="196">
        <f t="shared" si="0"/>
        <v>0</v>
      </c>
    </row>
    <row r="9" spans="1:12" s="50" customFormat="1" ht="30">
      <c r="A9" s="131" t="s">
        <v>119</v>
      </c>
      <c r="B9" s="108" t="s">
        <v>168</v>
      </c>
      <c r="C9" s="200">
        <f>SUM(C10:C13)</f>
        <v>264.71461999999997</v>
      </c>
      <c r="D9" s="200">
        <f t="shared" ref="D9:G9" si="1">SUM(D10:D13)</f>
        <v>201.04835599999998</v>
      </c>
      <c r="E9" s="200">
        <f t="shared" si="1"/>
        <v>63.666264000000005</v>
      </c>
      <c r="F9" s="200">
        <f t="shared" si="1"/>
        <v>283.59512000000001</v>
      </c>
      <c r="G9" s="200">
        <f t="shared" si="1"/>
        <v>283.59512000000001</v>
      </c>
      <c r="H9" s="197"/>
    </row>
    <row r="10" spans="1:12" s="52" customFormat="1" ht="27.65" customHeight="1">
      <c r="A10" s="132">
        <v>1</v>
      </c>
      <c r="B10" s="84" t="s">
        <v>196</v>
      </c>
      <c r="C10" s="194">
        <v>119.4175</v>
      </c>
      <c r="D10" s="194">
        <v>73.796499999999995</v>
      </c>
      <c r="E10" s="194">
        <f>C10-D10</f>
        <v>45.621000000000009</v>
      </c>
      <c r="F10" s="195">
        <v>145.62100000000001</v>
      </c>
      <c r="G10" s="195">
        <f>F10</f>
        <v>145.62100000000001</v>
      </c>
      <c r="H10" s="94">
        <f>F10-G10</f>
        <v>0</v>
      </c>
      <c r="L10" s="109"/>
    </row>
    <row r="11" spans="1:12" s="52" customFormat="1" ht="27.65" customHeight="1">
      <c r="A11" s="132">
        <v>2</v>
      </c>
      <c r="B11" s="84" t="s">
        <v>197</v>
      </c>
      <c r="C11" s="194">
        <v>39.356119999999997</v>
      </c>
      <c r="D11" s="194">
        <v>24.928856</v>
      </c>
      <c r="E11" s="194">
        <f t="shared" ref="E11:E13" si="2">C11-D11</f>
        <v>14.427263999999997</v>
      </c>
      <c r="F11" s="195">
        <v>39.356119999999997</v>
      </c>
      <c r="G11" s="195">
        <f>F11</f>
        <v>39.356119999999997</v>
      </c>
      <c r="H11" s="108">
        <f t="shared" ref="H11:H16" si="3">F11-G11</f>
        <v>0</v>
      </c>
    </row>
    <row r="12" spans="1:12" s="52" customFormat="1" ht="27.65" customHeight="1">
      <c r="A12" s="132">
        <v>3</v>
      </c>
      <c r="B12" s="153" t="s">
        <v>275</v>
      </c>
      <c r="C12" s="194">
        <v>95.447999999999993</v>
      </c>
      <c r="D12" s="194">
        <v>95.447999999999993</v>
      </c>
      <c r="E12" s="194">
        <f t="shared" si="2"/>
        <v>0</v>
      </c>
      <c r="F12" s="195">
        <v>95</v>
      </c>
      <c r="G12" s="195">
        <f>F12</f>
        <v>95</v>
      </c>
      <c r="H12" s="108"/>
    </row>
    <row r="13" spans="1:12" s="52" customFormat="1" ht="27.65" customHeight="1">
      <c r="A13" s="132">
        <v>4</v>
      </c>
      <c r="B13" s="154" t="s">
        <v>276</v>
      </c>
      <c r="C13" s="194">
        <v>10.493</v>
      </c>
      <c r="D13" s="194">
        <v>6.875</v>
      </c>
      <c r="E13" s="194">
        <f t="shared" si="2"/>
        <v>3.6180000000000003</v>
      </c>
      <c r="F13" s="195">
        <v>3.6180000000000003</v>
      </c>
      <c r="G13" s="195">
        <f>F13</f>
        <v>3.6180000000000003</v>
      </c>
      <c r="H13" s="108"/>
    </row>
    <row r="14" spans="1:12" s="50" customFormat="1" ht="22.75" customHeight="1">
      <c r="A14" s="131" t="s">
        <v>121</v>
      </c>
      <c r="B14" s="108" t="s">
        <v>169</v>
      </c>
      <c r="C14" s="200">
        <f>SUM(C15:C16)</f>
        <v>510.10999999999996</v>
      </c>
      <c r="D14" s="200">
        <f>SUM(D15:D16)</f>
        <v>12</v>
      </c>
      <c r="E14" s="200">
        <f>SUM(E15:E16)</f>
        <v>498.10999999999996</v>
      </c>
      <c r="F14" s="200">
        <f>SUM(F15:F16)</f>
        <v>648.1099999999999</v>
      </c>
      <c r="G14" s="200">
        <f>SUM(G15:G16)</f>
        <v>648.1099999999999</v>
      </c>
      <c r="H14" s="108">
        <f t="shared" si="3"/>
        <v>0</v>
      </c>
    </row>
    <row r="15" spans="1:12" s="52" customFormat="1" ht="23.4" customHeight="1">
      <c r="A15" s="132">
        <v>1</v>
      </c>
      <c r="B15" s="84" t="s">
        <v>170</v>
      </c>
      <c r="C15" s="198">
        <v>510.10999999999996</v>
      </c>
      <c r="D15" s="198">
        <v>12</v>
      </c>
      <c r="E15" s="198">
        <v>498.10999999999996</v>
      </c>
      <c r="F15" s="199">
        <v>648.1099999999999</v>
      </c>
      <c r="G15" s="199">
        <f>F15</f>
        <v>648.1099999999999</v>
      </c>
      <c r="H15" s="108">
        <f t="shared" si="3"/>
        <v>0</v>
      </c>
    </row>
    <row r="16" spans="1:12" s="52" customFormat="1" ht="25.25" customHeight="1">
      <c r="A16" s="132">
        <v>2</v>
      </c>
      <c r="B16" s="84" t="s">
        <v>171</v>
      </c>
      <c r="C16" s="108">
        <v>0</v>
      </c>
      <c r="D16" s="108">
        <v>0</v>
      </c>
      <c r="E16" s="108">
        <f t="shared" ref="E16" si="4">C16-D16</f>
        <v>0</v>
      </c>
      <c r="F16" s="108">
        <v>0</v>
      </c>
      <c r="G16" s="108">
        <v>0</v>
      </c>
      <c r="H16" s="108">
        <f t="shared" si="3"/>
        <v>0</v>
      </c>
    </row>
    <row r="17" spans="2:9" ht="17.5">
      <c r="B17" s="242" t="s">
        <v>65</v>
      </c>
      <c r="C17" s="242"/>
      <c r="D17" s="242"/>
      <c r="E17" s="242"/>
      <c r="F17" s="242"/>
    </row>
    <row r="18" spans="2:9" ht="18">
      <c r="B18" s="243" t="s">
        <v>66</v>
      </c>
      <c r="C18" s="243"/>
      <c r="D18" s="243"/>
      <c r="E18" s="243"/>
      <c r="F18" s="243"/>
    </row>
    <row r="19" spans="2:9" ht="18">
      <c r="B19" s="5"/>
    </row>
    <row r="20" spans="2:9" ht="18">
      <c r="E20" s="218"/>
      <c r="F20" s="218"/>
      <c r="G20" s="218"/>
      <c r="H20" s="218"/>
    </row>
    <row r="21" spans="2:9" ht="18.75" customHeight="1">
      <c r="B21" s="208"/>
      <c r="C21" s="208"/>
      <c r="E21" s="205"/>
      <c r="F21" s="205"/>
      <c r="G21" s="205"/>
      <c r="H21" s="205"/>
      <c r="I21" s="125"/>
    </row>
    <row r="22" spans="2:9" ht="18.75" customHeight="1">
      <c r="E22" s="210"/>
      <c r="F22" s="210"/>
      <c r="G22" s="210"/>
      <c r="H22" s="210"/>
      <c r="I22" s="91"/>
    </row>
    <row r="23" spans="2:9" ht="18.75" customHeight="1">
      <c r="E23" s="211"/>
      <c r="F23" s="211"/>
      <c r="G23" s="211"/>
      <c r="H23" s="211"/>
      <c r="I23" s="211"/>
    </row>
    <row r="24" spans="2:9" ht="18">
      <c r="E24" s="1"/>
      <c r="F24" s="1"/>
      <c r="G24" s="1"/>
      <c r="H24" s="1"/>
      <c r="I24" s="1"/>
    </row>
    <row r="25" spans="2:9">
      <c r="E25"/>
      <c r="F25"/>
      <c r="G25"/>
      <c r="H25"/>
      <c r="I25"/>
    </row>
    <row r="26" spans="2:9">
      <c r="E26"/>
      <c r="F26"/>
      <c r="G26"/>
      <c r="H26"/>
      <c r="I26"/>
    </row>
    <row r="27" spans="2:9" ht="17.5">
      <c r="B27" s="210"/>
      <c r="C27" s="210"/>
      <c r="D27" s="77"/>
      <c r="E27" s="210"/>
      <c r="F27" s="210"/>
      <c r="G27" s="210"/>
      <c r="H27" s="210"/>
      <c r="I27" s="91"/>
    </row>
  </sheetData>
  <mergeCells count="18">
    <mergeCell ref="F5:H5"/>
    <mergeCell ref="A1:D1"/>
    <mergeCell ref="A3:H3"/>
    <mergeCell ref="A4:H4"/>
    <mergeCell ref="F1:H1"/>
    <mergeCell ref="B27:C27"/>
    <mergeCell ref="E27:H27"/>
    <mergeCell ref="E23:I23"/>
    <mergeCell ref="A6:A7"/>
    <mergeCell ref="B6:B7"/>
    <mergeCell ref="C6:E6"/>
    <mergeCell ref="F6:H6"/>
    <mergeCell ref="B17:F17"/>
    <mergeCell ref="E21:H21"/>
    <mergeCell ref="E22:H22"/>
    <mergeCell ref="B18:F18"/>
    <mergeCell ref="B21:C21"/>
    <mergeCell ref="E20:H20"/>
  </mergeCells>
  <phoneticPr fontId="9" type="noConversion"/>
  <pageMargins left="0.44" right="0.2" top="0.69" bottom="1" header="0.4" footer="0.5"/>
  <pageSetup paperSize="9" scale="9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workbookViewId="0">
      <selection activeCell="S18" sqref="S18:W18"/>
    </sheetView>
  </sheetViews>
  <sheetFormatPr defaultColWidth="9.08984375" defaultRowHeight="14"/>
  <cols>
    <col min="1" max="1" width="6.453125" style="16" customWidth="1"/>
    <col min="2" max="2" width="29.54296875" style="16" customWidth="1"/>
    <col min="3" max="4" width="9.08984375" style="16"/>
    <col min="5" max="5" width="10.453125" style="16" customWidth="1"/>
    <col min="6" max="15" width="9.08984375" style="16"/>
    <col min="16" max="16" width="10.453125" style="16" customWidth="1"/>
    <col min="17" max="16384" width="9.08984375" style="16"/>
  </cols>
  <sheetData>
    <row r="1" spans="1:24" s="31" customFormat="1" ht="16.5">
      <c r="A1" s="245" t="s">
        <v>176</v>
      </c>
      <c r="B1" s="245"/>
      <c r="C1" s="245"/>
      <c r="D1" s="245"/>
      <c r="W1" s="30" t="s">
        <v>90</v>
      </c>
    </row>
    <row r="2" spans="1:24" ht="15">
      <c r="A2" s="246" t="s">
        <v>143</v>
      </c>
      <c r="B2" s="246"/>
      <c r="C2" s="246"/>
      <c r="D2" s="246"/>
      <c r="E2" s="246"/>
      <c r="F2" s="246"/>
      <c r="G2" s="246"/>
      <c r="H2" s="246"/>
      <c r="I2" s="246"/>
      <c r="J2" s="246"/>
      <c r="K2" s="246"/>
      <c r="L2" s="246"/>
      <c r="M2" s="246"/>
      <c r="N2" s="246"/>
      <c r="O2" s="246"/>
      <c r="P2" s="246"/>
      <c r="Q2" s="246"/>
      <c r="R2" s="246"/>
      <c r="S2" s="246"/>
      <c r="T2" s="246"/>
      <c r="U2" s="246"/>
      <c r="V2" s="246"/>
      <c r="W2" s="246"/>
      <c r="X2" s="246"/>
    </row>
    <row r="3" spans="1:24" ht="15.5">
      <c r="A3" s="247" t="s">
        <v>91</v>
      </c>
      <c r="B3" s="247"/>
      <c r="C3" s="247"/>
      <c r="D3" s="247"/>
      <c r="E3" s="247"/>
      <c r="F3" s="247"/>
      <c r="G3" s="247"/>
      <c r="H3" s="247"/>
      <c r="I3" s="247"/>
      <c r="J3" s="247"/>
      <c r="K3" s="247"/>
      <c r="L3" s="247"/>
      <c r="M3" s="247"/>
      <c r="N3" s="247"/>
      <c r="O3" s="247"/>
      <c r="P3" s="247"/>
      <c r="Q3" s="247"/>
      <c r="R3" s="247"/>
      <c r="S3" s="247"/>
      <c r="T3" s="247"/>
      <c r="U3" s="247"/>
      <c r="V3" s="247"/>
      <c r="W3" s="247"/>
      <c r="X3" s="247"/>
    </row>
    <row r="4" spans="1:24" ht="15.5">
      <c r="W4" s="33" t="s">
        <v>92</v>
      </c>
    </row>
    <row r="5" spans="1:24" ht="24.75" customHeight="1">
      <c r="A5" s="248" t="s">
        <v>93</v>
      </c>
      <c r="B5" s="248" t="s">
        <v>109</v>
      </c>
      <c r="C5" s="248" t="s">
        <v>174</v>
      </c>
      <c r="D5" s="248"/>
      <c r="E5" s="248"/>
      <c r="F5" s="248"/>
      <c r="G5" s="248"/>
      <c r="H5" s="248"/>
      <c r="I5" s="248" t="s">
        <v>164</v>
      </c>
      <c r="J5" s="248"/>
      <c r="K5" s="248"/>
      <c r="L5" s="248"/>
      <c r="M5" s="248"/>
      <c r="N5" s="248" t="s">
        <v>161</v>
      </c>
      <c r="O5" s="248"/>
      <c r="P5" s="248"/>
      <c r="Q5" s="248"/>
      <c r="R5" s="248"/>
      <c r="S5" s="248"/>
      <c r="T5" s="248" t="s">
        <v>162</v>
      </c>
      <c r="U5" s="248"/>
      <c r="V5" s="248"/>
      <c r="W5" s="248"/>
      <c r="X5" s="248"/>
    </row>
    <row r="6" spans="1:24" ht="21.75" customHeight="1">
      <c r="A6" s="248"/>
      <c r="B6" s="248"/>
      <c r="C6" s="249" t="s">
        <v>94</v>
      </c>
      <c r="D6" s="249" t="s">
        <v>95</v>
      </c>
      <c r="E6" s="249" t="s">
        <v>96</v>
      </c>
      <c r="F6" s="253" t="s">
        <v>97</v>
      </c>
      <c r="G6" s="253"/>
      <c r="H6" s="253"/>
      <c r="I6" s="249" t="s">
        <v>94</v>
      </c>
      <c r="J6" s="249" t="s">
        <v>98</v>
      </c>
      <c r="K6" s="253" t="s">
        <v>97</v>
      </c>
      <c r="L6" s="253"/>
      <c r="M6" s="253"/>
      <c r="N6" s="249" t="s">
        <v>94</v>
      </c>
      <c r="O6" s="249" t="s">
        <v>95</v>
      </c>
      <c r="P6" s="249" t="s">
        <v>96</v>
      </c>
      <c r="Q6" s="253" t="s">
        <v>97</v>
      </c>
      <c r="R6" s="253"/>
      <c r="S6" s="253"/>
      <c r="T6" s="249" t="s">
        <v>94</v>
      </c>
      <c r="U6" s="249" t="s">
        <v>99</v>
      </c>
      <c r="V6" s="253" t="s">
        <v>97</v>
      </c>
      <c r="W6" s="253"/>
      <c r="X6" s="253"/>
    </row>
    <row r="7" spans="1:24" ht="137.25" customHeight="1">
      <c r="A7" s="248"/>
      <c r="B7" s="248"/>
      <c r="C7" s="249"/>
      <c r="D7" s="249"/>
      <c r="E7" s="249"/>
      <c r="F7" s="34" t="s">
        <v>100</v>
      </c>
      <c r="G7" s="34" t="s">
        <v>101</v>
      </c>
      <c r="H7" s="34" t="s">
        <v>102</v>
      </c>
      <c r="I7" s="249"/>
      <c r="J7" s="249"/>
      <c r="K7" s="34" t="s">
        <v>100</v>
      </c>
      <c r="L7" s="34" t="s">
        <v>101</v>
      </c>
      <c r="M7" s="34" t="s">
        <v>102</v>
      </c>
      <c r="N7" s="249"/>
      <c r="O7" s="249"/>
      <c r="P7" s="249"/>
      <c r="Q7" s="34" t="s">
        <v>100</v>
      </c>
      <c r="R7" s="34" t="s">
        <v>101</v>
      </c>
      <c r="S7" s="34" t="s">
        <v>102</v>
      </c>
      <c r="T7" s="249"/>
      <c r="U7" s="249"/>
      <c r="V7" s="34" t="s">
        <v>100</v>
      </c>
      <c r="W7" s="34" t="s">
        <v>101</v>
      </c>
      <c r="X7" s="34" t="s">
        <v>102</v>
      </c>
    </row>
    <row r="8" spans="1:24" s="36" customFormat="1" ht="26">
      <c r="A8" s="35" t="s">
        <v>80</v>
      </c>
      <c r="B8" s="35" t="s">
        <v>81</v>
      </c>
      <c r="C8" s="35">
        <v>1</v>
      </c>
      <c r="D8" s="35">
        <v>2</v>
      </c>
      <c r="E8" s="35" t="s">
        <v>103</v>
      </c>
      <c r="F8" s="35">
        <v>4</v>
      </c>
      <c r="G8" s="35">
        <v>5</v>
      </c>
      <c r="H8" s="35">
        <v>6</v>
      </c>
      <c r="I8" s="35">
        <v>7</v>
      </c>
      <c r="J8" s="35" t="s">
        <v>104</v>
      </c>
      <c r="K8" s="35">
        <v>9</v>
      </c>
      <c r="L8" s="35">
        <v>10</v>
      </c>
      <c r="M8" s="35">
        <v>11</v>
      </c>
      <c r="N8" s="35">
        <v>12</v>
      </c>
      <c r="O8" s="35">
        <v>13</v>
      </c>
      <c r="P8" s="35" t="s">
        <v>105</v>
      </c>
      <c r="Q8" s="35">
        <v>15</v>
      </c>
      <c r="R8" s="35">
        <v>16</v>
      </c>
      <c r="S8" s="35">
        <v>17</v>
      </c>
      <c r="T8" s="35">
        <v>18</v>
      </c>
      <c r="U8" s="35" t="s">
        <v>106</v>
      </c>
      <c r="V8" s="35">
        <v>20</v>
      </c>
      <c r="W8" s="35">
        <v>21</v>
      </c>
      <c r="X8" s="35">
        <v>22</v>
      </c>
    </row>
    <row r="9" spans="1:24" ht="15.5">
      <c r="A9" s="34"/>
      <c r="B9" s="37" t="s">
        <v>61</v>
      </c>
      <c r="C9" s="34"/>
      <c r="D9" s="34"/>
      <c r="E9" s="34"/>
      <c r="F9" s="34"/>
      <c r="G9" s="34"/>
      <c r="H9" s="34"/>
      <c r="I9" s="34"/>
      <c r="J9" s="34"/>
      <c r="K9" s="34"/>
      <c r="L9" s="34"/>
      <c r="M9" s="34"/>
      <c r="N9" s="34"/>
      <c r="O9" s="34"/>
      <c r="P9" s="34"/>
      <c r="Q9" s="34"/>
      <c r="R9" s="34"/>
      <c r="S9" s="34"/>
      <c r="T9" s="34"/>
      <c r="U9" s="34"/>
      <c r="V9" s="34"/>
      <c r="W9" s="34"/>
      <c r="X9" s="34"/>
    </row>
    <row r="10" spans="1:24" ht="15.5">
      <c r="A10" s="34">
        <v>1</v>
      </c>
      <c r="B10" s="38" t="s">
        <v>110</v>
      </c>
      <c r="C10" s="34">
        <v>11</v>
      </c>
      <c r="D10" s="34">
        <v>10</v>
      </c>
      <c r="E10" s="34"/>
      <c r="F10" s="34"/>
      <c r="G10" s="34"/>
      <c r="H10" s="34"/>
      <c r="I10" s="34">
        <v>10</v>
      </c>
      <c r="J10" s="34"/>
      <c r="K10" s="34"/>
      <c r="L10" s="34"/>
      <c r="M10" s="34"/>
      <c r="N10" s="57">
        <v>10</v>
      </c>
      <c r="O10" s="57">
        <v>10</v>
      </c>
      <c r="P10" s="34"/>
      <c r="Q10" s="34"/>
      <c r="R10" s="34"/>
      <c r="S10" s="34"/>
      <c r="T10" s="57">
        <v>10</v>
      </c>
      <c r="U10" s="34"/>
      <c r="V10" s="34"/>
      <c r="W10" s="34"/>
      <c r="X10" s="34"/>
    </row>
    <row r="11" spans="1:24" ht="15.5">
      <c r="A11" s="34">
        <v>2</v>
      </c>
      <c r="B11" s="38" t="s">
        <v>111</v>
      </c>
      <c r="C11" s="34">
        <v>12</v>
      </c>
      <c r="D11" s="34">
        <v>11</v>
      </c>
      <c r="E11" s="34"/>
      <c r="F11" s="34"/>
      <c r="G11" s="34"/>
      <c r="H11" s="34"/>
      <c r="I11" s="34">
        <v>11</v>
      </c>
      <c r="J11" s="34"/>
      <c r="K11" s="34"/>
      <c r="L11" s="34"/>
      <c r="M11" s="34"/>
      <c r="N11" s="57">
        <v>11</v>
      </c>
      <c r="O11" s="57">
        <v>11</v>
      </c>
      <c r="P11" s="34"/>
      <c r="Q11" s="34"/>
      <c r="R11" s="34"/>
      <c r="S11" s="34"/>
      <c r="T11" s="57">
        <v>11</v>
      </c>
      <c r="U11" s="34"/>
      <c r="V11" s="34"/>
      <c r="W11" s="34"/>
      <c r="X11" s="34"/>
    </row>
    <row r="12" spans="1:24" ht="15.5">
      <c r="A12" s="34">
        <v>3</v>
      </c>
      <c r="B12" s="38" t="s">
        <v>112</v>
      </c>
      <c r="C12" s="34">
        <v>15</v>
      </c>
      <c r="D12" s="34">
        <v>13</v>
      </c>
      <c r="E12" s="34"/>
      <c r="F12" s="34"/>
      <c r="G12" s="34"/>
      <c r="H12" s="34"/>
      <c r="I12" s="34">
        <v>12</v>
      </c>
      <c r="J12" s="34"/>
      <c r="K12" s="34"/>
      <c r="L12" s="34"/>
      <c r="M12" s="34"/>
      <c r="N12" s="57">
        <v>12</v>
      </c>
      <c r="O12" s="57">
        <v>12</v>
      </c>
      <c r="P12" s="34"/>
      <c r="Q12" s="34"/>
      <c r="R12" s="34"/>
      <c r="S12" s="34"/>
      <c r="T12" s="57">
        <v>12</v>
      </c>
      <c r="U12" s="34"/>
      <c r="V12" s="34"/>
      <c r="W12" s="34"/>
      <c r="X12" s="34"/>
    </row>
    <row r="13" spans="1:24" ht="31">
      <c r="A13" s="34">
        <v>4</v>
      </c>
      <c r="B13" s="38" t="s">
        <v>113</v>
      </c>
      <c r="C13" s="34">
        <v>22</v>
      </c>
      <c r="D13" s="34">
        <v>20</v>
      </c>
      <c r="E13" s="34"/>
      <c r="F13" s="34"/>
      <c r="G13" s="34"/>
      <c r="H13" s="34"/>
      <c r="I13" s="34">
        <v>20</v>
      </c>
      <c r="J13" s="34"/>
      <c r="K13" s="34"/>
      <c r="L13" s="34"/>
      <c r="M13" s="34"/>
      <c r="N13" s="57">
        <v>20</v>
      </c>
      <c r="O13" s="57">
        <v>20</v>
      </c>
      <c r="P13" s="34"/>
      <c r="Q13" s="34"/>
      <c r="R13" s="34"/>
      <c r="S13" s="34"/>
      <c r="T13" s="57">
        <v>20</v>
      </c>
      <c r="U13" s="34"/>
      <c r="V13" s="34"/>
      <c r="W13" s="34"/>
      <c r="X13" s="34"/>
    </row>
    <row r="14" spans="1:24" ht="31">
      <c r="A14" s="34">
        <v>5</v>
      </c>
      <c r="B14" s="38" t="s">
        <v>115</v>
      </c>
      <c r="C14" s="34">
        <v>30</v>
      </c>
      <c r="D14" s="34">
        <v>29</v>
      </c>
      <c r="E14" s="34"/>
      <c r="F14"/>
      <c r="G14" s="34"/>
      <c r="H14" s="34"/>
      <c r="I14" s="34">
        <v>29</v>
      </c>
      <c r="J14" s="34"/>
      <c r="K14" s="34"/>
      <c r="L14" s="34"/>
      <c r="M14" s="34"/>
      <c r="N14" s="57">
        <v>29</v>
      </c>
      <c r="O14" s="57">
        <v>29</v>
      </c>
      <c r="P14" s="34"/>
      <c r="Q14" s="34"/>
      <c r="R14" s="34"/>
      <c r="S14" s="34"/>
      <c r="T14" s="57">
        <v>29</v>
      </c>
      <c r="U14" s="34"/>
      <c r="V14" s="34"/>
      <c r="W14" s="34"/>
      <c r="X14" s="34"/>
    </row>
    <row r="15" spans="1:24" ht="61.5" customHeight="1">
      <c r="A15" s="34">
        <v>6</v>
      </c>
      <c r="B15" s="38" t="s">
        <v>114</v>
      </c>
      <c r="C15" s="34">
        <v>15</v>
      </c>
      <c r="D15" s="34">
        <v>14</v>
      </c>
      <c r="E15" s="34"/>
      <c r="F15" s="34"/>
      <c r="G15" s="34"/>
      <c r="H15" s="34"/>
      <c r="I15" s="34">
        <v>14</v>
      </c>
      <c r="J15" s="34"/>
      <c r="K15" s="34"/>
      <c r="L15" s="34"/>
      <c r="M15" s="34"/>
      <c r="N15" s="57">
        <v>14</v>
      </c>
      <c r="O15" s="57">
        <v>11</v>
      </c>
      <c r="P15" s="34"/>
      <c r="Q15" s="34"/>
      <c r="R15" s="34"/>
      <c r="S15" s="34"/>
      <c r="T15" s="57">
        <v>11</v>
      </c>
      <c r="U15" s="34"/>
      <c r="V15" s="34"/>
      <c r="W15" s="34"/>
      <c r="X15" s="34"/>
    </row>
    <row r="16" spans="1:24" ht="15.5">
      <c r="A16" s="32"/>
    </row>
    <row r="17" spans="1:23" ht="15.5">
      <c r="A17" s="250"/>
      <c r="S17" s="251" t="s">
        <v>181</v>
      </c>
      <c r="T17" s="251"/>
      <c r="U17" s="251"/>
      <c r="V17" s="251"/>
      <c r="W17" s="251"/>
    </row>
    <row r="18" spans="1:23" ht="15">
      <c r="A18" s="250"/>
      <c r="S18" s="252" t="s">
        <v>107</v>
      </c>
      <c r="T18" s="252"/>
      <c r="U18" s="252"/>
      <c r="V18" s="252"/>
      <c r="W18" s="252"/>
    </row>
    <row r="19" spans="1:23" ht="15.5">
      <c r="A19" s="250"/>
      <c r="S19" s="251" t="s">
        <v>108</v>
      </c>
      <c r="T19" s="251"/>
      <c r="U19" s="251"/>
      <c r="V19" s="251"/>
      <c r="W19" s="251"/>
    </row>
    <row r="20" spans="1:23" ht="15.5">
      <c r="A20" s="32"/>
    </row>
  </sheetData>
  <mergeCells count="27">
    <mergeCell ref="A17:A19"/>
    <mergeCell ref="S17:W17"/>
    <mergeCell ref="S18:W18"/>
    <mergeCell ref="S19:W19"/>
    <mergeCell ref="O6:O7"/>
    <mergeCell ref="P6:P7"/>
    <mergeCell ref="Q6:S6"/>
    <mergeCell ref="T6:T7"/>
    <mergeCell ref="U6:U7"/>
    <mergeCell ref="V6:X6"/>
    <mergeCell ref="E6:E7"/>
    <mergeCell ref="F6:H6"/>
    <mergeCell ref="I6:I7"/>
    <mergeCell ref="J6:J7"/>
    <mergeCell ref="K6:M6"/>
    <mergeCell ref="N6:N7"/>
    <mergeCell ref="A1:D1"/>
    <mergeCell ref="A2:X2"/>
    <mergeCell ref="A3:X3"/>
    <mergeCell ref="A5:A7"/>
    <mergeCell ref="B5:B7"/>
    <mergeCell ref="C5:H5"/>
    <mergeCell ref="I5:M5"/>
    <mergeCell ref="N5:S5"/>
    <mergeCell ref="T5:X5"/>
    <mergeCell ref="C6:C7"/>
    <mergeCell ref="D6: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103</vt:lpstr>
      <vt:lpstr>104</vt:lpstr>
      <vt:lpstr>TH DT CHI NS XÃ (lưu)</vt:lpstr>
      <vt:lpstr>105</vt:lpstr>
      <vt:lpstr>TH DT CHI ĐT XDCB XÃ (04)</vt:lpstr>
      <vt:lpstr>106</vt:lpstr>
      <vt:lpstr>107</vt:lpstr>
      <vt:lpstr>15.1 BIÊN CHẾ - TIỀN LƯƠNG</vt:lpstr>
      <vt:lpstr>MB 02-TT 54 NGUỒN CCTL </vt:lpstr>
      <vt:lpstr>04-NS-DT Tien dien</vt:lpstr>
      <vt:lpstr>'104'!Print_Titles</vt:lpstr>
      <vt:lpstr>'106'!Print_Titles</vt:lpstr>
      <vt:lpstr>'TH DT CHI NS XÃ (lưu)'!Print_Titles</vt:lpstr>
    </vt:vector>
  </TitlesOfParts>
  <Company>T&amp;H Computer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VrThanhPhong</dc:creator>
  <cp:lastModifiedBy>ACER</cp:lastModifiedBy>
  <cp:lastPrinted>2025-09-17T07:46:20Z</cp:lastPrinted>
  <dcterms:created xsi:type="dcterms:W3CDTF">2017-07-24T02:51:05Z</dcterms:created>
  <dcterms:modified xsi:type="dcterms:W3CDTF">2026-01-22T06:30:14Z</dcterms:modified>
</cp:coreProperties>
</file>